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E:\LICITACIONES PUBLICAS\CONV-025\8.- PUBLICACIÓN PAG. SIC CONV-025\X125-CONV. 025\"/>
    </mc:Choice>
  </mc:AlternateContent>
  <xr:revisionPtr revIDLastSave="0" documentId="13_ncr:1_{5CEB1927-C1D9-4AAD-9F2E-17D5BD32DE86}" xr6:coauthVersionLast="47" xr6:coauthVersionMax="47" xr10:uidLastSave="{00000000-0000-0000-0000-000000000000}"/>
  <bookViews>
    <workbookView xWindow="-120" yWindow="-120" windowWidth="29040" windowHeight="15720" firstSheet="1" activeTab="1" xr2:uid="{00000000-000D-0000-FFFF-FFFF00000000}"/>
  </bookViews>
  <sheets>
    <sheet name="GENERADOR" sheetId="1" state="hidden" r:id="rId1"/>
    <sheet name="CATALOGO" sheetId="6" r:id="rId2"/>
    <sheet name="VOL DE OBRA" sheetId="4" state="hidden" r:id="rId3"/>
    <sheet name="Hoja1" sheetId="3" state="hidden" r:id="rId4"/>
  </sheets>
  <externalReferences>
    <externalReference r:id="rId5"/>
    <externalReference r:id="rId6"/>
  </externalReferences>
  <definedNames>
    <definedName name="ALERO" localSheetId="2">#REF!</definedName>
    <definedName name="ALERO">#REF!</definedName>
    <definedName name="ALEROS" localSheetId="2">#REF!</definedName>
    <definedName name="ALEROS">#REF!</definedName>
    <definedName name="area" localSheetId="1">#REF!</definedName>
    <definedName name="area" localSheetId="2">#REF!</definedName>
    <definedName name="area">#REF!</definedName>
    <definedName name="BANCOS">[1]BANCOS!$C$1:$D$65536</definedName>
    <definedName name="cargo" localSheetId="1">#REF!</definedName>
    <definedName name="cargo" localSheetId="2">#REF!</definedName>
    <definedName name="cargo">#REF!</definedName>
    <definedName name="cargocontacto" localSheetId="1">#REF!</definedName>
    <definedName name="cargocontacto" localSheetId="2">#REF!</definedName>
    <definedName name="cargocontacto">#REF!</definedName>
    <definedName name="cargoresponsabledelaobra" localSheetId="1">#REF!</definedName>
    <definedName name="cargoresponsabledelaobra" localSheetId="2">#REF!</definedName>
    <definedName name="cargoresponsabledelaobra">#REF!</definedName>
    <definedName name="cargovendedor" localSheetId="2">#REF!</definedName>
    <definedName name="cargovendedor">#REF!</definedName>
    <definedName name="ciudad" localSheetId="2">#REF!</definedName>
    <definedName name="ciudad">#REF!</definedName>
    <definedName name="ciudadcliente" localSheetId="2">#REF!</definedName>
    <definedName name="ciudadcliente">#REF!</definedName>
    <definedName name="ciudaddelaobra" localSheetId="2">#REF!</definedName>
    <definedName name="ciudaddelaobra">#REF!</definedName>
    <definedName name="cmic" localSheetId="2">#REF!</definedName>
    <definedName name="cmic">#REF!</definedName>
    <definedName name="CodigoAuxiliar" localSheetId="2">#REF!</definedName>
    <definedName name="CodigoAuxiliar">#REF!</definedName>
    <definedName name="codigodelaobra" localSheetId="2">#REF!</definedName>
    <definedName name="codigodelaobra">#REF!</definedName>
    <definedName name="CodigoMatriz" localSheetId="2">#REF!</definedName>
    <definedName name="CodigoMatriz">#REF!</definedName>
    <definedName name="CodigoPartida" localSheetId="2">#REF!</definedName>
    <definedName name="CodigoPartida">#REF!</definedName>
    <definedName name="codigopostalcliente" localSheetId="2">#REF!</definedName>
    <definedName name="codigopostalcliente">#REF!</definedName>
    <definedName name="codigopostaldelaobra" localSheetId="2">#REF!</definedName>
    <definedName name="codigopostaldelaobra">#REF!</definedName>
    <definedName name="codigovendedor" localSheetId="2">#REF!</definedName>
    <definedName name="codigovendedor">#REF!</definedName>
    <definedName name="colonia" localSheetId="2">#REF!</definedName>
    <definedName name="colonia">#REF!</definedName>
    <definedName name="coloniacliente" localSheetId="2">#REF!</definedName>
    <definedName name="coloniacliente">#REF!</definedName>
    <definedName name="coloniadelaobra" localSheetId="2">#REF!</definedName>
    <definedName name="coloniadelaobra">#REF!</definedName>
    <definedName name="CONCRETO" localSheetId="2">#REF!</definedName>
    <definedName name="CONCRETO">#REF!</definedName>
    <definedName name="contactocliente" localSheetId="2">#REF!</definedName>
    <definedName name="contactocliente">#REF!</definedName>
    <definedName name="CostoMatriz1" localSheetId="2">#REF!</definedName>
    <definedName name="CostoMatriz1">#REF!</definedName>
    <definedName name="CostoMatriz2" localSheetId="2">#REF!</definedName>
    <definedName name="CostoMatriz2">#REF!</definedName>
    <definedName name="decimalesredondeo" localSheetId="2">#REF!</definedName>
    <definedName name="decimalesredondeo">#REF!</definedName>
    <definedName name="departamento" localSheetId="2">#REF!</definedName>
    <definedName name="departamento">#REF!</definedName>
    <definedName name="DescripcionMatriz" localSheetId="2">#REF!</definedName>
    <definedName name="DescripcionMatriz">#REF!</definedName>
    <definedName name="DescripcionPartidaCorta" localSheetId="2">#REF!</definedName>
    <definedName name="DescripcionPartidaCorta">#REF!</definedName>
    <definedName name="DescripcionPartidaLarga" localSheetId="2">#REF!</definedName>
    <definedName name="DescripcionPartidaLarga">#REF!</definedName>
    <definedName name="DetalleTipo1" localSheetId="2">#REF!</definedName>
    <definedName name="DetalleTipo1">#REF!</definedName>
    <definedName name="DetalleTipo2" localSheetId="2">#REF!</definedName>
    <definedName name="DetalleTipo2">#REF!</definedName>
    <definedName name="DetalleTipo3" localSheetId="2">#REF!</definedName>
    <definedName name="DetalleTipo3">#REF!</definedName>
    <definedName name="DetalleTipo4" localSheetId="2">#REF!</definedName>
    <definedName name="DetalleTipo4">#REF!</definedName>
    <definedName name="DetalleTipo8" localSheetId="2">#REF!</definedName>
    <definedName name="DetalleTipo8">#REF!</definedName>
    <definedName name="DetalleTipoOtros" localSheetId="2">#REF!</definedName>
    <definedName name="DetalleTipoOtros">#REF!</definedName>
    <definedName name="direccioncliente" localSheetId="2">#REF!</definedName>
    <definedName name="direccioncliente">#REF!</definedName>
    <definedName name="direcciondeconcurso" localSheetId="2">#REF!</definedName>
    <definedName name="direcciondeconcurso">#REF!</definedName>
    <definedName name="direcciondelaobra" localSheetId="2">#REF!</definedName>
    <definedName name="direcciondelaobra">#REF!</definedName>
    <definedName name="domicilio" localSheetId="2">#REF!</definedName>
    <definedName name="domicilio">#REF!</definedName>
    <definedName name="email" localSheetId="2">#REF!</definedName>
    <definedName name="email">#REF!</definedName>
    <definedName name="emailcliente" localSheetId="2">#REF!</definedName>
    <definedName name="emailcliente">#REF!</definedName>
    <definedName name="emaildelaobra" localSheetId="2">#REF!</definedName>
    <definedName name="emaildelaobra">#REF!</definedName>
    <definedName name="EncabezadoTipo1" localSheetId="2">#REF!</definedName>
    <definedName name="EncabezadoTipo1">#REF!</definedName>
    <definedName name="EncabezadoTipo2" localSheetId="2">#REF!</definedName>
    <definedName name="EncabezadoTipo2">#REF!</definedName>
    <definedName name="EncabezadoTipo3" localSheetId="2">#REF!</definedName>
    <definedName name="EncabezadoTipo3">#REF!</definedName>
    <definedName name="EncabezadoTipo4" localSheetId="2">#REF!</definedName>
    <definedName name="EncabezadoTipo4">#REF!</definedName>
    <definedName name="EncabezadoTipoOtros" localSheetId="2">#REF!</definedName>
    <definedName name="EncabezadoTipoOtros">#REF!</definedName>
    <definedName name="estado" localSheetId="2">#REF!</definedName>
    <definedName name="estado">#REF!</definedName>
    <definedName name="estadodelaobra" localSheetId="2">#REF!</definedName>
    <definedName name="estadodelaobra">#REF!</definedName>
    <definedName name="fechaconvocatoria" localSheetId="2">#REF!</definedName>
    <definedName name="fechaconvocatoria">#REF!</definedName>
    <definedName name="fechadeconcurso" localSheetId="2">#REF!</definedName>
    <definedName name="fechadeconcurso">#REF!</definedName>
    <definedName name="fechainicio" localSheetId="2">#REF!</definedName>
    <definedName name="fechainicio">#REF!</definedName>
    <definedName name="fechaterminacion" localSheetId="2">#REF!</definedName>
    <definedName name="fechaterminacion">#REF!</definedName>
    <definedName name="imss" localSheetId="2">#REF!</definedName>
    <definedName name="imss">#REF!</definedName>
    <definedName name="infonavit" localSheetId="2">#REF!</definedName>
    <definedName name="infonavit">#REF!</definedName>
    <definedName name="InicioCostoDirecto" localSheetId="2">#REF!</definedName>
    <definedName name="InicioCostoDirecto">#REF!</definedName>
    <definedName name="mailcontacto" localSheetId="2">#REF!</definedName>
    <definedName name="mailcontacto">#REF!</definedName>
    <definedName name="mailvendedor" localSheetId="2">#REF!</definedName>
    <definedName name="mailvendedor">#REF!</definedName>
    <definedName name="MAMPOSTERIA" localSheetId="2">#REF!</definedName>
    <definedName name="MAMPOSTERIA">#REF!</definedName>
    <definedName name="nombrecliente" localSheetId="2">#REF!</definedName>
    <definedName name="nombrecliente">#REF!</definedName>
    <definedName name="nombredelaobra" localSheetId="2">#REF!</definedName>
    <definedName name="nombredelaobra">#REF!</definedName>
    <definedName name="nombrevendedor" localSheetId="2">#REF!</definedName>
    <definedName name="nombrevendedor">#REF!</definedName>
    <definedName name="numconvocatoria" localSheetId="2">#REF!</definedName>
    <definedName name="numconvocatoria">#REF!</definedName>
    <definedName name="numerodeconcurso" localSheetId="2">#REF!</definedName>
    <definedName name="numerodeconcurso">#REF!</definedName>
    <definedName name="plazocalculado" localSheetId="2">#REF!</definedName>
    <definedName name="plazocalculado">#REF!</definedName>
    <definedName name="plazoreal" localSheetId="2">#REF!</definedName>
    <definedName name="plazoreal">#REF!</definedName>
    <definedName name="porcentajeivapresupuesto" localSheetId="2">#REF!</definedName>
    <definedName name="porcentajeivapresupuesto">#REF!</definedName>
    <definedName name="PrecioConLetra" localSheetId="2">#REF!</definedName>
    <definedName name="PrecioConLetra">#REF!</definedName>
    <definedName name="PrecioMatriz1" localSheetId="2">#REF!</definedName>
    <definedName name="PrecioMatriz1">#REF!</definedName>
    <definedName name="PrecioMatriz2" localSheetId="2">#REF!</definedName>
    <definedName name="PrecioMatriz2">#REF!</definedName>
    <definedName name="primeramoneda" localSheetId="2">#REF!</definedName>
    <definedName name="primeramoneda">#REF!</definedName>
    <definedName name="Print_Area" localSheetId="1">CATALOGO!$A$1:$G$48</definedName>
    <definedName name="Print_Area" localSheetId="0">GENERADOR!$A$1:$O$365</definedName>
    <definedName name="Print_Area" localSheetId="2">'VOL DE OBRA'!$A$1:$D$46</definedName>
    <definedName name="Print_Titles" localSheetId="1">CATALOGO!$1:$16</definedName>
    <definedName name="Print_Titles" localSheetId="0">GENERADOR!$1:$6</definedName>
    <definedName name="Print_Titles" localSheetId="2">'VOL DE OBRA'!$1:$6</definedName>
    <definedName name="RangoDatosEncabezado" localSheetId="2">#REF!</definedName>
    <definedName name="RangoDatosEncabezado">#REF!</definedName>
    <definedName name="RangoDescripcionMatriz" localSheetId="2">#REF!</definedName>
    <definedName name="RangoDescripcionMatriz">#REF!</definedName>
    <definedName name="RangoSoloDatos" localSheetId="2">#REF!</definedName>
    <definedName name="RangoSoloDatos">#REF!</definedName>
    <definedName name="RangoTipo1" localSheetId="2">#REF!</definedName>
    <definedName name="RangoTipo1">#REF!</definedName>
    <definedName name="RangoTipo2" localSheetId="2">#REF!</definedName>
    <definedName name="RangoTipo2">#REF!</definedName>
    <definedName name="RangoTipo3" localSheetId="2">#REF!</definedName>
    <definedName name="RangoTipo3">#REF!</definedName>
    <definedName name="RangoTipo4" localSheetId="2">#REF!</definedName>
    <definedName name="RangoTipo4">#REF!</definedName>
    <definedName name="RangoTipo5" localSheetId="2">#REF!</definedName>
    <definedName name="RangoTipo5">#REF!</definedName>
    <definedName name="RangoTipo6" localSheetId="2">#REF!</definedName>
    <definedName name="RangoTipo6">#REF!</definedName>
    <definedName name="RangoTipo7" localSheetId="2">#REF!</definedName>
    <definedName name="RangoTipo7">#REF!</definedName>
    <definedName name="RangoTipo8" localSheetId="2">#REF!</definedName>
    <definedName name="RangoTipo8">#REF!</definedName>
    <definedName name="RangoTipo9" localSheetId="2">#REF!</definedName>
    <definedName name="RangoTipo9">#REF!</definedName>
    <definedName name="RangoTipoOtros" localSheetId="2">#REF!</definedName>
    <definedName name="RangoTipoOtros">#REF!</definedName>
    <definedName name="RangoTitulosARepetir" localSheetId="2">#REF!</definedName>
    <definedName name="RangoTitulosARepetir">#REF!</definedName>
    <definedName name="razonsocial" localSheetId="2">#REF!</definedName>
    <definedName name="razonsocial">#REF!</definedName>
    <definedName name="REFERENCIAS">[1]ELEV!$A$1:$I$65536</definedName>
    <definedName name="remateprimeramoneda" localSheetId="1">#REF!</definedName>
    <definedName name="remateprimeramoneda" localSheetId="2">#REF!</definedName>
    <definedName name="remateprimeramoneda">#REF!</definedName>
    <definedName name="rematesegundamoneda" localSheetId="1">#REF!</definedName>
    <definedName name="rematesegundamoneda" localSheetId="2">#REF!</definedName>
    <definedName name="rematesegundamoneda">#REF!</definedName>
    <definedName name="RenglonPresupuesto" localSheetId="2">#REF!</definedName>
    <definedName name="RenglonPresupuesto">#REF!</definedName>
    <definedName name="responsable" localSheetId="2">#REF!</definedName>
    <definedName name="responsable">#REF!</definedName>
    <definedName name="responsabledelaobra" localSheetId="2">#REF!</definedName>
    <definedName name="responsabledelaobra">#REF!</definedName>
    <definedName name="rfc" localSheetId="2">#REF!</definedName>
    <definedName name="rfc">#REF!</definedName>
    <definedName name="segundamoneda" localSheetId="2">#REF!</definedName>
    <definedName name="segundamoneda">#REF!</definedName>
    <definedName name="telefono" localSheetId="2">#REF!</definedName>
    <definedName name="telefono">#REF!</definedName>
    <definedName name="telefonocliente" localSheetId="2">#REF!</definedName>
    <definedName name="telefonocliente">#REF!</definedName>
    <definedName name="telefonocontacto" localSheetId="2">#REF!</definedName>
    <definedName name="telefonocontacto">#REF!</definedName>
    <definedName name="telefonodelaobra" localSheetId="2">#REF!</definedName>
    <definedName name="telefonodelaobra">#REF!</definedName>
    <definedName name="telefonovendedor" localSheetId="2">#REF!</definedName>
    <definedName name="telefonovendedor">#REF!</definedName>
    <definedName name="tipodelicitacion" localSheetId="2">#REF!</definedName>
    <definedName name="tipodelicitacion">#REF!</definedName>
    <definedName name="TipoMatriz" localSheetId="2">#REF!</definedName>
    <definedName name="TipoMatriz">#REF!</definedName>
    <definedName name="_xlnm.Print_Titles" localSheetId="1">CATALOGO!$1:$16</definedName>
    <definedName name="TotalImporte1Tipo1" localSheetId="2">#REF!</definedName>
    <definedName name="TotalImporte1Tipo1">#REF!</definedName>
    <definedName name="TotalImporte1Tipo2" localSheetId="2">#REF!</definedName>
    <definedName name="TotalImporte1Tipo2">#REF!</definedName>
    <definedName name="TotalImporte1Tipo3" localSheetId="2">#REF!</definedName>
    <definedName name="TotalImporte1Tipo3">#REF!</definedName>
    <definedName name="TotalImporte1Tipo4" localSheetId="2">#REF!</definedName>
    <definedName name="TotalImporte1Tipo4">#REF!</definedName>
    <definedName name="TotalImporte1Tipo5" localSheetId="2">#REF!</definedName>
    <definedName name="TotalImporte1Tipo5">#REF!</definedName>
    <definedName name="TotalImporte1Tipo6" localSheetId="2">#REF!</definedName>
    <definedName name="TotalImporte1Tipo6">#REF!</definedName>
    <definedName name="TotalImporte1Tipo7" localSheetId="2">#REF!</definedName>
    <definedName name="TotalImporte1Tipo7">#REF!</definedName>
    <definedName name="TotalImporte1Tipo8" localSheetId="2">#REF!</definedName>
    <definedName name="TotalImporte1Tipo8">#REF!</definedName>
    <definedName name="TotalImporte1Tipo9" localSheetId="2">#REF!</definedName>
    <definedName name="TotalImporte1Tipo9">#REF!</definedName>
    <definedName name="TotalImporte1TipoOtros" localSheetId="2">#REF!</definedName>
    <definedName name="TotalImporte1TipoOtros">#REF!</definedName>
    <definedName name="TotalImporte2Tipo1" localSheetId="2">#REF!</definedName>
    <definedName name="TotalImporte2Tipo1">#REF!</definedName>
    <definedName name="TotalImporte2Tipo2" localSheetId="2">#REF!</definedName>
    <definedName name="TotalImporte2Tipo2">#REF!</definedName>
    <definedName name="TotalImporte2Tipo3" localSheetId="2">#REF!</definedName>
    <definedName name="TotalImporte2Tipo3">#REF!</definedName>
    <definedName name="TotalImporte2Tipo4" localSheetId="2">#REF!</definedName>
    <definedName name="TotalImporte2Tipo4">#REF!</definedName>
    <definedName name="TotalImporte2Tipo5" localSheetId="2">#REF!</definedName>
    <definedName name="TotalImporte2Tipo5">#REF!</definedName>
    <definedName name="TotalImporte2Tipo6" localSheetId="2">#REF!</definedName>
    <definedName name="TotalImporte2Tipo6">#REF!</definedName>
    <definedName name="TotalImporte2Tipo7" localSheetId="2">#REF!</definedName>
    <definedName name="TotalImporte2Tipo7">#REF!</definedName>
    <definedName name="TotalImporte2Tipo8" localSheetId="2">#REF!</definedName>
    <definedName name="TotalImporte2Tipo8">#REF!</definedName>
    <definedName name="TotalImporte2Tipo9" localSheetId="2">#REF!</definedName>
    <definedName name="TotalImporte2Tipo9">#REF!</definedName>
    <definedName name="TotalImporte2TipoOtros" localSheetId="2">#REF!</definedName>
    <definedName name="TotalImporte2TipoOtros">#REF!</definedName>
    <definedName name="TotalPorcentaje1Tipo1" localSheetId="2">#REF!</definedName>
    <definedName name="TotalPorcentaje1Tipo1">#REF!</definedName>
    <definedName name="TotalPorcentaje1Tipo2" localSheetId="2">#REF!</definedName>
    <definedName name="TotalPorcentaje1Tipo2">#REF!</definedName>
    <definedName name="TotalPorcentaje1Tipo3" localSheetId="2">#REF!</definedName>
    <definedName name="TotalPorcentaje1Tipo3">#REF!</definedName>
    <definedName name="TotalPorcentaje1Tipo4" localSheetId="2">#REF!</definedName>
    <definedName name="TotalPorcentaje1Tipo4">#REF!</definedName>
    <definedName name="TotalPorcentaje1Tipo5" localSheetId="2">#REF!</definedName>
    <definedName name="TotalPorcentaje1Tipo5">#REF!</definedName>
    <definedName name="TotalPorcentaje1Tipo6" localSheetId="2">#REF!</definedName>
    <definedName name="TotalPorcentaje1Tipo6">#REF!</definedName>
    <definedName name="TotalPorcentaje1Tipo7" localSheetId="2">#REF!</definedName>
    <definedName name="TotalPorcentaje1Tipo7">#REF!</definedName>
    <definedName name="TotalPorcentaje1Tipo8" localSheetId="2">#REF!</definedName>
    <definedName name="TotalPorcentaje1Tipo8">#REF!</definedName>
    <definedName name="TotalPorcentaje1Tipo9" localSheetId="2">#REF!</definedName>
    <definedName name="TotalPorcentaje1Tipo9">#REF!</definedName>
    <definedName name="TotalPorcentaje1TipoOtros" localSheetId="2">#REF!</definedName>
    <definedName name="TotalPorcentaje1TipoOtros">#REF!</definedName>
    <definedName name="TotalPorcentaje2Tipo1" localSheetId="2">#REF!</definedName>
    <definedName name="TotalPorcentaje2Tipo1">#REF!</definedName>
    <definedName name="TotalPorcentaje2Tipo2" localSheetId="2">#REF!</definedName>
    <definedName name="TotalPorcentaje2Tipo2">#REF!</definedName>
    <definedName name="TotalPorcentaje2Tipo3" localSheetId="2">#REF!</definedName>
    <definedName name="TotalPorcentaje2Tipo3">#REF!</definedName>
    <definedName name="TotalPorcentaje2Tipo4" localSheetId="2">#REF!</definedName>
    <definedName name="TotalPorcentaje2Tipo4">#REF!</definedName>
    <definedName name="TotalPorcentaje2Tipo5" localSheetId="2">#REF!</definedName>
    <definedName name="TotalPorcentaje2Tipo5">#REF!</definedName>
    <definedName name="TotalPorcentaje2Tipo6" localSheetId="2">#REF!</definedName>
    <definedName name="TotalPorcentaje2Tipo6">#REF!</definedName>
    <definedName name="TotalPorcentaje2Tipo7" localSheetId="2">#REF!</definedName>
    <definedName name="TotalPorcentaje2Tipo7">#REF!</definedName>
    <definedName name="TotalPorcentaje2Tipo8" localSheetId="2">#REF!</definedName>
    <definedName name="TotalPorcentaje2Tipo8">#REF!</definedName>
    <definedName name="TotalPorcentaje2Tipo9" localSheetId="2">#REF!</definedName>
    <definedName name="TotalPorcentaje2Tipo9">#REF!</definedName>
    <definedName name="TotalPorcentaje2TipoOtros" localSheetId="2">#REF!</definedName>
    <definedName name="TotalPorcentaje2TipoOtros">#REF!</definedName>
    <definedName name="totalpresupuestoprimeramoneda" localSheetId="1">#REF!</definedName>
    <definedName name="totalpresupuestoprimeramoneda" localSheetId="2">#REF!</definedName>
    <definedName name="totalpresupuestoprimeramoneda">#REF!</definedName>
    <definedName name="totalpresupuestosegundamoneda" localSheetId="1">#REF!</definedName>
    <definedName name="totalpresupuestosegundamoneda" localSheetId="2">#REF!</definedName>
    <definedName name="totalpresupuestosegundamoneda">#REF!</definedName>
    <definedName name="TotalTipo1" localSheetId="2">#REF!</definedName>
    <definedName name="TotalTipo1">#REF!</definedName>
    <definedName name="TotalTipo2" localSheetId="2">#REF!</definedName>
    <definedName name="TotalTipo2">#REF!</definedName>
    <definedName name="TotalTipo3" localSheetId="2">#REF!</definedName>
    <definedName name="TotalTipo3">#REF!</definedName>
    <definedName name="TotalTipo4" localSheetId="2">#REF!</definedName>
    <definedName name="TotalTipo4">#REF!</definedName>
    <definedName name="TotalTipoOtros" localSheetId="2">#REF!</definedName>
    <definedName name="TotalTipoOtros">#REF!</definedName>
    <definedName name="TUBO0.9" localSheetId="2">#REF!</definedName>
    <definedName name="TUBO0.9">#REF!</definedName>
    <definedName name="TUBO1.05" localSheetId="2">#REF!</definedName>
    <definedName name="TUBO1.05">#REF!</definedName>
    <definedName name="TUBO1.2" localSheetId="2">#REF!</definedName>
    <definedName name="TUBO1.2">#REF!</definedName>
    <definedName name="UnidadMatriz" localSheetId="2">#REF!</definedName>
    <definedName name="UnidadMatriz">#REF!</definedName>
    <definedName name="VolumenPresupuesto" localSheetId="2">#REF!</definedName>
    <definedName name="VolumenPresupuesto">#REF!</definedName>
    <definedName name="Z_A962494E_62F6_6642_B553_004EA4F439DF_.wvu.PrintArea" localSheetId="0" hidden="1">GENERADOR!$A$1:$O$286</definedName>
    <definedName name="Z_A962494E_62F6_6642_B553_004EA4F439DF_.wvu.PrintTitles" localSheetId="0" hidden="1">GENERADOR!$1:$6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7" i="6" l="1"/>
  <c r="B43" i="6" s="1"/>
  <c r="H35" i="3" l="1"/>
  <c r="E35" i="3"/>
  <c r="H14" i="3"/>
  <c r="E14" i="3"/>
  <c r="H11" i="3"/>
  <c r="E11" i="3" s="1"/>
  <c r="H12" i="3"/>
  <c r="E12" i="3"/>
  <c r="H13" i="3"/>
  <c r="E13" i="3"/>
  <c r="H15" i="3"/>
  <c r="E15" i="3"/>
  <c r="H16" i="3"/>
  <c r="E16" i="3"/>
  <c r="H17" i="3"/>
  <c r="E17" i="3"/>
  <c r="H18" i="3"/>
  <c r="E18" i="3" s="1"/>
  <c r="H19" i="3"/>
  <c r="E19" i="3"/>
  <c r="H20" i="3"/>
  <c r="E20" i="3"/>
  <c r="H21" i="3"/>
  <c r="E21" i="3"/>
  <c r="H22" i="3"/>
  <c r="E22" i="3"/>
  <c r="H23" i="3"/>
  <c r="E23" i="3"/>
  <c r="H24" i="3"/>
  <c r="E24" i="3" s="1"/>
  <c r="H25" i="3"/>
  <c r="E25" i="3"/>
  <c r="H26" i="3"/>
  <c r="E26" i="3"/>
  <c r="H27" i="3"/>
  <c r="E27" i="3"/>
  <c r="H28" i="3"/>
  <c r="E28" i="3"/>
  <c r="H29" i="3"/>
  <c r="E29" i="3"/>
  <c r="H30" i="3"/>
  <c r="E30" i="3" s="1"/>
  <c r="H31" i="3"/>
  <c r="E31" i="3"/>
  <c r="H32" i="3"/>
  <c r="E32" i="3"/>
  <c r="H33" i="3"/>
  <c r="E33" i="3"/>
  <c r="H34" i="3"/>
  <c r="E34" i="3"/>
  <c r="H10" i="3"/>
  <c r="E10" i="3"/>
  <c r="A126" i="1"/>
  <c r="E126" i="1" s="1"/>
  <c r="J150" i="1"/>
  <c r="I134" i="1"/>
  <c r="I150" i="1"/>
  <c r="A134" i="1"/>
  <c r="P133" i="1"/>
  <c r="B130" i="1"/>
  <c r="A130" i="1"/>
  <c r="E233" i="1"/>
  <c r="D233" i="1"/>
  <c r="D342" i="1" s="1"/>
  <c r="I342" i="1" s="1"/>
  <c r="I364" i="1" s="1"/>
  <c r="I233" i="1"/>
  <c r="A101" i="1"/>
  <c r="A157" i="1" s="1"/>
  <c r="D63" i="1"/>
  <c r="E63" i="1"/>
  <c r="I63" i="1" s="1"/>
  <c r="D64" i="1"/>
  <c r="I64" i="1" s="1"/>
  <c r="E64" i="1"/>
  <c r="D65" i="1"/>
  <c r="E65" i="1"/>
  <c r="D66" i="1"/>
  <c r="E66" i="1"/>
  <c r="D67" i="1"/>
  <c r="I67" i="1" s="1"/>
  <c r="E67" i="1"/>
  <c r="D68" i="1"/>
  <c r="E68" i="1"/>
  <c r="I68" i="1"/>
  <c r="D69" i="1"/>
  <c r="I69" i="1" s="1"/>
  <c r="E69" i="1"/>
  <c r="D70" i="1"/>
  <c r="E70" i="1"/>
  <c r="I70" i="1"/>
  <c r="D71" i="1"/>
  <c r="E71" i="1"/>
  <c r="I71" i="1"/>
  <c r="D72" i="1"/>
  <c r="E72" i="1"/>
  <c r="I72" i="1"/>
  <c r="D73" i="1"/>
  <c r="I73" i="1" s="1"/>
  <c r="E73" i="1"/>
  <c r="D74" i="1"/>
  <c r="E74" i="1"/>
  <c r="D75" i="1"/>
  <c r="E75" i="1"/>
  <c r="I75" i="1"/>
  <c r="D76" i="1"/>
  <c r="I76" i="1" s="1"/>
  <c r="E76" i="1"/>
  <c r="D77" i="1"/>
  <c r="I77" i="1" s="1"/>
  <c r="E77" i="1"/>
  <c r="D78" i="1"/>
  <c r="I78" i="1" s="1"/>
  <c r="E78" i="1"/>
  <c r="D79" i="1"/>
  <c r="E79" i="1"/>
  <c r="I79" i="1"/>
  <c r="D80" i="1"/>
  <c r="E80" i="1"/>
  <c r="D81" i="1"/>
  <c r="I81" i="1" s="1"/>
  <c r="E81" i="1"/>
  <c r="D82" i="1"/>
  <c r="I82" i="1" s="1"/>
  <c r="E82" i="1"/>
  <c r="D83" i="1"/>
  <c r="I83" i="1" s="1"/>
  <c r="E83" i="1"/>
  <c r="D84" i="1"/>
  <c r="I84" i="1" s="1"/>
  <c r="E84" i="1"/>
  <c r="D85" i="1"/>
  <c r="E85" i="1"/>
  <c r="D104" i="1"/>
  <c r="I104" i="1" s="1"/>
  <c r="D105" i="1"/>
  <c r="D106" i="1"/>
  <c r="D107" i="1"/>
  <c r="I107" i="1" s="1"/>
  <c r="D108" i="1"/>
  <c r="D109" i="1"/>
  <c r="D110" i="1"/>
  <c r="D111" i="1"/>
  <c r="I111" i="1" s="1"/>
  <c r="D112" i="1"/>
  <c r="D113" i="1"/>
  <c r="D114" i="1"/>
  <c r="D115" i="1"/>
  <c r="D116" i="1"/>
  <c r="D117" i="1"/>
  <c r="D118" i="1"/>
  <c r="D119" i="1"/>
  <c r="A119" i="1"/>
  <c r="A118" i="1"/>
  <c r="E119" i="1"/>
  <c r="I119" i="1"/>
  <c r="D120" i="1"/>
  <c r="D121" i="1"/>
  <c r="D122" i="1"/>
  <c r="D123" i="1"/>
  <c r="A123" i="1"/>
  <c r="A122" i="1"/>
  <c r="E122" i="1" s="1"/>
  <c r="I122" i="1" s="1"/>
  <c r="E123" i="1"/>
  <c r="D124" i="1"/>
  <c r="I124" i="1" s="1"/>
  <c r="A124" i="1"/>
  <c r="E124" i="1"/>
  <c r="D125" i="1"/>
  <c r="D126" i="1"/>
  <c r="A125" i="1"/>
  <c r="A117" i="1"/>
  <c r="E118" i="1"/>
  <c r="I118" i="1"/>
  <c r="A120" i="1"/>
  <c r="E120" i="1" s="1"/>
  <c r="A121" i="1"/>
  <c r="E121" i="1" s="1"/>
  <c r="I121" i="1" s="1"/>
  <c r="G4" i="1"/>
  <c r="G5" i="1"/>
  <c r="C5" i="1"/>
  <c r="C4" i="1"/>
  <c r="C2" i="1"/>
  <c r="A223" i="1"/>
  <c r="A257" i="1"/>
  <c r="D103" i="1"/>
  <c r="I103" i="1" s="1"/>
  <c r="A115" i="1"/>
  <c r="E115" i="1" s="1"/>
  <c r="I115" i="1" s="1"/>
  <c r="A114" i="1"/>
  <c r="E114" i="1" s="1"/>
  <c r="I114" i="1" s="1"/>
  <c r="A116" i="1"/>
  <c r="E116" i="1"/>
  <c r="I116" i="1"/>
  <c r="A102" i="1"/>
  <c r="E103" i="1" s="1"/>
  <c r="A103" i="1"/>
  <c r="A104" i="1"/>
  <c r="A105" i="1"/>
  <c r="E105" i="1"/>
  <c r="A106" i="1"/>
  <c r="A107" i="1"/>
  <c r="E108" i="1" s="1"/>
  <c r="I108" i="1" s="1"/>
  <c r="E107" i="1"/>
  <c r="A108" i="1"/>
  <c r="A109" i="1"/>
  <c r="E109" i="1"/>
  <c r="I109" i="1" s="1"/>
  <c r="A110" i="1"/>
  <c r="E110" i="1" s="1"/>
  <c r="A111" i="1"/>
  <c r="E111" i="1" s="1"/>
  <c r="A112" i="1"/>
  <c r="A113" i="1"/>
  <c r="E113" i="1"/>
  <c r="I113" i="1" s="1"/>
  <c r="E62" i="1"/>
  <c r="D62" i="1"/>
  <c r="E125" i="1"/>
  <c r="I125" i="1"/>
  <c r="I74" i="1"/>
  <c r="E117" i="1"/>
  <c r="I117" i="1"/>
  <c r="I65" i="1"/>
  <c r="E106" i="1"/>
  <c r="I106" i="1"/>
  <c r="I105" i="1"/>
  <c r="E112" i="1"/>
  <c r="I112" i="1"/>
  <c r="E104" i="1"/>
  <c r="I123" i="1"/>
  <c r="I66" i="1"/>
  <c r="I80" i="1"/>
  <c r="I85" i="1"/>
  <c r="I62" i="1"/>
  <c r="K8" i="1"/>
  <c r="K53" i="1"/>
  <c r="F351" i="1"/>
  <c r="C351" i="1"/>
  <c r="F345" i="1"/>
  <c r="C345" i="1"/>
  <c r="H296" i="1"/>
  <c r="E348" i="1"/>
  <c r="D348" i="1"/>
  <c r="J185" i="1"/>
  <c r="P156" i="1"/>
  <c r="P102" i="1"/>
  <c r="Q102" i="1" s="1"/>
  <c r="D102" i="1"/>
  <c r="I348" i="1"/>
  <c r="A348" i="1"/>
  <c r="J408" i="1"/>
  <c r="I408" i="1"/>
  <c r="E342" i="1"/>
  <c r="B348" i="1"/>
  <c r="D61" i="1"/>
  <c r="P367" i="1"/>
  <c r="I296" i="1"/>
  <c r="J284" i="1"/>
  <c r="R271" i="1"/>
  <c r="A268" i="1"/>
  <c r="A294" i="1" s="1"/>
  <c r="A340" i="1" s="1"/>
  <c r="I255" i="1"/>
  <c r="B223" i="1"/>
  <c r="B257" i="1" s="1"/>
  <c r="B331" i="1"/>
  <c r="Q200" i="1"/>
  <c r="A195" i="1"/>
  <c r="A270" i="1"/>
  <c r="A296" i="1"/>
  <c r="P194" i="1"/>
  <c r="P61" i="1"/>
  <c r="Q61" i="1"/>
  <c r="E61" i="1"/>
  <c r="I61" i="1" s="1"/>
  <c r="A58" i="1"/>
  <c r="A132" i="1"/>
  <c r="J51" i="1"/>
  <c r="U23" i="1"/>
  <c r="U26" i="1" s="1"/>
  <c r="U27" i="1" s="1"/>
  <c r="U22" i="1"/>
  <c r="E15" i="1"/>
  <c r="I15" i="1"/>
  <c r="I51" i="1"/>
  <c r="I329" i="1"/>
  <c r="A99" i="1"/>
  <c r="A155" i="1"/>
  <c r="A193" i="1"/>
  <c r="A231" i="1" s="1"/>
  <c r="A233" i="1"/>
  <c r="A342" i="1" s="1"/>
  <c r="A331" i="1"/>
  <c r="I120" i="1" l="1"/>
  <c r="I90" i="1"/>
  <c r="I126" i="1"/>
  <c r="I110" i="1"/>
  <c r="E102" i="1"/>
  <c r="I102" i="1" s="1"/>
  <c r="I127" i="1" s="1"/>
  <c r="B134" i="1"/>
  <c r="B157" i="1"/>
  <c r="D157" i="1" l="1"/>
  <c r="I157" i="1" s="1"/>
  <c r="I185" i="1" s="1"/>
  <c r="B195" i="1"/>
  <c r="C195" i="1" l="1"/>
  <c r="I195" i="1" s="1"/>
  <c r="I220" i="1" s="1"/>
  <c r="B233" i="1"/>
  <c r="B270" i="1" l="1"/>
  <c r="B342" i="1"/>
  <c r="B296" i="1" l="1"/>
  <c r="D270" i="1"/>
  <c r="I270" i="1" s="1"/>
  <c r="I284" i="1" s="1"/>
</calcChain>
</file>

<file path=xl/sharedStrings.xml><?xml version="1.0" encoding="utf-8"?>
<sst xmlns="http://schemas.openxmlformats.org/spreadsheetml/2006/main" count="359" uniqueCount="140">
  <si>
    <t>OBRA:</t>
  </si>
  <si>
    <t>LOCALIDAD:</t>
  </si>
  <si>
    <t>DISTRITO:</t>
  </si>
  <si>
    <t>FECHA:</t>
  </si>
  <si>
    <t>MUNICIPIO:</t>
  </si>
  <si>
    <t>REGION:</t>
  </si>
  <si>
    <t>NUMEROS GENERADORES</t>
  </si>
  <si>
    <t>CADENAMIENTO INICIAL</t>
  </si>
  <si>
    <t>CADENAMIENTO FINAL</t>
  </si>
  <si>
    <t>DISTANCIA</t>
  </si>
  <si>
    <t>TOTAL</t>
  </si>
  <si>
    <t>UNIDAD</t>
  </si>
  <si>
    <t>"CONSTRUCCIÓN DE PAVIMENTO CON CONCRETO HIDRÁULICO EN LA CALLE AJURCAYMU"</t>
  </si>
  <si>
    <t>SUR</t>
  </si>
  <si>
    <t>ESTE</t>
  </si>
  <si>
    <t>OESTE</t>
  </si>
  <si>
    <t>NRTE</t>
  </si>
  <si>
    <t>ML</t>
  </si>
  <si>
    <t>TOTAL=</t>
  </si>
  <si>
    <t>CADENAMIENTO</t>
  </si>
  <si>
    <t>AREA</t>
  </si>
  <si>
    <t>a1+a2</t>
  </si>
  <si>
    <t>SEMI DISTANCIA</t>
  </si>
  <si>
    <t>M3</t>
  </si>
  <si>
    <t>ANCHO</t>
  </si>
  <si>
    <t>LONGITUD</t>
  </si>
  <si>
    <t>M2</t>
  </si>
  <si>
    <t>ESPESOR</t>
  </si>
  <si>
    <t>LADO IZQUIERDO</t>
  </si>
  <si>
    <t>LADO DERECHO</t>
  </si>
  <si>
    <t>SUMINISTRO Y APLICACION DE PINTURA EN GUARNICIONES, CON PINTURA CONVENCIONAL COLOR AMARILLO RETRORREFLEJANTE DE 35 CM DE ANCHO, P.U.O.T. SEGUN NORMA SCT N·CTR·CAR·1·07·001/00</t>
  </si>
  <si>
    <t>SUMINISTRO Y APLICACIÓN DE PINTURA EN CENDA PEATONAL TIPO CONTINENTAL CON UNA DIMENSIÓN PROMEDIO DE 2.00 MTS. X .40 MTS. ESPACIADOS @ 30 CMS; INCLUYE: PREPARACIÓN DE LA BASE, MANO DE OBRA, MATERIALES Y EQUIPO, P.U.OT. SEGUN NORMA SCT N·CTR·CAR·1·07·001/00</t>
  </si>
  <si>
    <t>Suministro y colocación de señalamiento vial vertical restrictiva SR de 71x71 cms. Color blanco reflejante con anillo rojo reflejante,  con pelicula reflejante tipo A, con lamina galvanizada calibre 16 con ceja de 2.54cm, montada en un poste de  L 64 x 4mm, incluye: materiales, equipo y herramienta como su correcta instalación y funcionamiento, p.u.o.t. segun norma SCT N·CTR·CAR·1·07·005/00</t>
  </si>
  <si>
    <t>Código</t>
  </si>
  <si>
    <t>Concepto</t>
  </si>
  <si>
    <t>Unidad</t>
  </si>
  <si>
    <t>Cantidad</t>
  </si>
  <si>
    <t>A</t>
  </si>
  <si>
    <t>A01</t>
  </si>
  <si>
    <t>PRELIMINARES</t>
  </si>
  <si>
    <t>A01-TRZ</t>
  </si>
  <si>
    <t>TRAZO Y NIVELACIÓN CON EQUIPO TOPOGRÁFICO, ESTABLECIENDO EJES DE REFERENCIA Y BANCOS DE NIVEL, INCLUYE: MATERIALES, MANO DE OBRA, EQUIPO Y HERRAMIENTA P.U.O.T.SEGUN NORMA SCT.N PRY CAR 1.01.002/07</t>
  </si>
  <si>
    <t>TOTAL PRELIMINARES</t>
  </si>
  <si>
    <t>A02</t>
  </si>
  <si>
    <t>TERRACERIAS</t>
  </si>
  <si>
    <t>A02-EXC</t>
  </si>
  <si>
    <t>EXCAVACION A MAQUINA EN REBAJES DE LA CORONA DE CORTES Y/O TERRAPLENES EN MATERIAL TIPO B, INCLUYE ACARREOS P.U.O.T. DE ACUERDO A LAS NORMAS SCT.N.CTR.CAR.1.01.003/11, SCT.N.CTR.CAR.1.01.013/00</t>
  </si>
  <si>
    <t>A02-COMP</t>
  </si>
  <si>
    <t>AFINE Y COMPACTACION AL 95%  DE SU P.V.S.M. PROCTOR  ESTANDAR, PARA DESPLANTE DE BASE HIDRAULICA, INCLUYE: AGUA, HERRAMIENTA, EQUIPO Y MANO  OBRA, P.U.O.T. DE ACUERDO A LA NORMA N·CTR·CAR·1·01·006/00</t>
  </si>
  <si>
    <t>A02-BAS</t>
  </si>
  <si>
    <t>TOTAL TERRACERIAS</t>
  </si>
  <si>
    <t>A03</t>
  </si>
  <si>
    <t>CONSTRUCCIÓN DE GUARNICIÓN DE 0.15X0.20X0.40 M DE CONCRETO DE F'C= 200 KG/CM2, CON REVENIMIENTOS ENTRE 5 Y 10 CMS. ACABADO APARENTE. INCLUYE: TRAZO, EXCAVACIÓN, RELLENO CIMBRADO, COLADO, DESCIMBRADO, CURADO, MANO DE OBRA, EQUIPO Y HERRAMIENTA P.U.O.T. DE ACUERDO A LA NORMA SCT N·CTR·CAR·1·02·010/00</t>
  </si>
  <si>
    <t>A04</t>
  </si>
  <si>
    <t>PAVIMENTO</t>
  </si>
  <si>
    <t>TOTAL PAVIMENTO</t>
  </si>
  <si>
    <t>A05</t>
  </si>
  <si>
    <t>SEÑALAMIENTOS</t>
  </si>
  <si>
    <t>MARCAS M-12.2 EN GUARNICIONES, CON PINTURA CONVENCIONAL COLOR AMARILLO RETROREFLEJANTE, P.U.O.T. SEGUN NORMA N-CTRCAR-1-07-001/00.</t>
  </si>
  <si>
    <t>TOTAL SEÑALAMIENTOS</t>
  </si>
  <si>
    <t>TOTAL DEL PRESUPUESTO MOSTRADO SIN IVA:</t>
  </si>
  <si>
    <t>IVA 16.00%</t>
  </si>
  <si>
    <t>TOTAL DEL PRESUPUESTO MOSTRADO:</t>
  </si>
  <si>
    <t>BASE HIDRÁULICA DE 20 CM DE ESPESOR CON MATERIALES PÉTREOS PROCEDENTE DEL BANCO INDICADO EN LA GEOTECNIA CON MATERIALES DE UN T.M.A. DE 1 1/2", QUE CUMPLAN CON LA NORMA N-CMT-4-02-002/16, INCLUYENDO ACARREOS, COMPACTADO AL 100%CONFORME LO INDICADO AL PROYECTO P.U.O.T., DE ACUERDO A LA NORMA SCT N·CTR·CAR·1·04·002/11.</t>
  </si>
  <si>
    <t>DESARROLLO IZQUIERDO</t>
  </si>
  <si>
    <t>DESARROLLO DERECHO</t>
  </si>
  <si>
    <t>CONSTRUCCIÓN DE LOS TERRAPLENES UTILIZANDO MATERIALES COMPACTABLES PROCEDENTES DE BANCO QUE EL CONTRATISTA ELIJA, EN EL CUERPO DEL TERRAPLÉN COMPACTADO AL 90% CONFORME A LO INDICADO EN EL PROYECTO P.U.O.T. DE ACUERDO A LAS NORMAS N·CTR·CAR·1·01·009/16.</t>
  </si>
  <si>
    <t xml:space="preserve"> 9 PIEZAS DE 1.50 X 0.40 MTS </t>
  </si>
  <si>
    <t>PAVIMENTO DE CONCRETO MR45 N 20 10D FS DE 15 CMS DE ESPESOR, CON T.M.A. DE 1 1/2”, CON UN MÓDULO DE RUPTURA DE 45 KGS/CM2 A LA FLEXIÓN CON REVENIMIENTO DE 8 CMS. Y DISEÑADO PARA ALCANZAR SU ESFUERZO MÁXIMO A LOS 28 DÍAS. INCLUYE FIBRA DE POLIPROPILENO EN FORMA DE MULTIFILAMENTOS (FIBRAS SUELTAS) DISEÑADAS ESPECÍFICAMENTE COMO REFUERZO SECUNDARIO EN EL CONCRETO Y MORTEROS, PRODUCIDO, DOSIFICADO Y MEZCLADO EN PLANTA Y TRANSPORTADO EN CAMIÓN REVOLVEDOR CON VELOCIDAD DE MEZCLADO DE 10 A 12 RPM Y DE AGITACIÓN DE 2 A 6 RPM, PREPARADO CON ADITIVO RETARDANTE ESPECIAL QUE LE PERMITE AL CONCRETO CONSERVAR SUS CARACTERÍSTICAS ADECUADAS PARA SU VACIADO, MANEJO Y ACOMODO OPTIMO EN OBRA. PARA SER SUMINISTRADO DE FORMA DIRECTA Y CON UN TIEMPO DE DESCARGA DE 30 MINUTOS CONTADOS A PARTIR DE LA LLEGADA DEL CONCRETO A LA OBRA DE ACUERDO A COMO LO MARCA LA NMX-C-155-ONNCCE-2004, ACABADO RAYADO CON FLOTA DE MAGNESIO LA SEPARACIÓN DE LOS SURCOS SERÁ DE 25 MM. EL ANCHO DEL SURCO SERÁ DE 3 MM. INCLUYE: CIMBRA Y DESCIMBRA, PASAJUNTAS TRANSVERSALES DE Ø=3/4", DE 41 CM DE LONG. @ 30 CM, PASAJUNTAS LONGITUDINALES DE Ø=1/2"DE 80 CM DE LONG. @76 CM, MANO DE OBRA, EQUIPO Y HERRAMIENTA, P.U.O.T. SEGUN NORMA SCT N·CTR·CAR·1·04·009/06.</t>
  </si>
  <si>
    <t>SUMINISTRO Y APLICACIÓN DE PINTURA EN CENDA PEATONAL TIPO CONTINENTAL (M-7.2) CON UNA DIMENSIÓN PROMEDIO DE 1.50 MTS. X .40 MTS. ESPACIADOS @ 40 CMS; INCLUYE: PREPARACIÓN DE LA BASE, MANO DE OBRA, MATERIALES Y EQUIPO, P.U.OT. SEGUN NORMA SCT N·CTR·CAR·1·07·001/00</t>
  </si>
  <si>
    <t>CALLE CAMINO NACIONAL</t>
  </si>
  <si>
    <t>20+1.79+0.65+0.96+9.05+60+0.77+0.65+1.03+7.03+20+7.3+0.73+0.87+7.82+20+10.07+0.63+20+16.89+0.61+1.05+13.77+20+5.3+0.67+0.98+6.08+20+1.38+8.05+0.6+20+14.1+0.7+0.95+17.18+20+0.97+11.45+20+5.85+0.61+1.04+6.28+13.36+0.93</t>
  </si>
  <si>
    <t>60+8.33+0.99+0.59+3.62+20+2.85+0.95+0.55+9.49+20+5.15+0.87+0.72+5.68+40+7.86+1.06+0.59+2.03+20+19.01+1.07+0.56+11.87+20+9.84+1.06+0.57+1.03+20+14.85+1.1+0.55+17.91+6.76+1.04+0.61+6.46+20+18.77+1.02+0.63+11.96+1+0.63+17.11+12.07+1.04</t>
  </si>
  <si>
    <t>.</t>
  </si>
  <si>
    <t>PIEZAS</t>
  </si>
  <si>
    <t>RENIVELACIÓN DE POZOS DE VISITA EXISTENTES DE 0.00 A 0.40 M  P.U.O.T., DE ACUERDO A LAS NORMAS N-CTR-CAR-1-02-013-00 Y N-CMT-2-02-005/04. INCLUYE: DESMONTAJE DE TAPA DE FOFO CON RECUPERACIÓN DE MATERIAL, DEMOLICIÓN DE BROCAL DE CONCRETO ARMADO, ENRACE A BASE DE TABICÓN DE 28 CMS DE ESPESOR, JUNTEADO CON MORTERO CEMENTO-ARENA PROP: 1:5,  APLANADO INTERIOR ACABADO PULIDO, ARMADO DE BROCAL CON ACERO NUM 2 EN ESTRIBOS A.C. 15 CM Y ACERO NUM 3, CONCRETO F´C= 200 KG/CM2, ACARREOS DE MATERIAL PRODUCTO DE LAS DEMOLICIONES, HERRAMIENTAS, EQUIPO Y MANO DE OBRA</t>
  </si>
  <si>
    <t>PZAS</t>
  </si>
  <si>
    <t>INFORMACIÓN DEL LEVANTAMIENTO</t>
  </si>
  <si>
    <t>PROYECTO</t>
  </si>
  <si>
    <t>ANCHO DISPONIBLE ACORDE AL LEVANTAMIENTO</t>
  </si>
  <si>
    <t>AFECTACIONES</t>
  </si>
  <si>
    <t>ANCHO TOTAL DISPONIBLE PARA EL PROYECTO</t>
  </si>
  <si>
    <t>ARROYO VEHICULAR</t>
  </si>
  <si>
    <t>BANQUETA (INCLUYE GUARNICIÓN)</t>
  </si>
  <si>
    <t>IZQ</t>
  </si>
  <si>
    <t>DER</t>
  </si>
  <si>
    <t>N/A</t>
  </si>
  <si>
    <t>CALLE</t>
  </si>
  <si>
    <t>A01-DEM</t>
  </si>
  <si>
    <t>A02-RENIV</t>
  </si>
  <si>
    <t>DEMOLICION DE CONCRETO HIDRAULICO DE 15 CMS DE ESPESOR POR MEDIOS MECANICOS SIN RECUPERACION, DE ACUERDO A LA NORMA N-CTR-CAR-1-02-013-00, P.U.O.T., INCLUYE: ACARREOS, MAQUINARIA, EQUIPO, HERRAMIENTA Y TODO LO CORRECTO PARA SU EJECUCION</t>
  </si>
  <si>
    <t>A02-DEM</t>
  </si>
  <si>
    <t>A03-GUARN</t>
  </si>
  <si>
    <t>GUARNICIONES</t>
  </si>
  <si>
    <t>TOTAL GUARNICIONES</t>
  </si>
  <si>
    <t>A04-CON</t>
  </si>
  <si>
    <t>A05-CENPINT</t>
  </si>
  <si>
    <t>A05-PIN.</t>
  </si>
  <si>
    <t>PAVIMENTO DE 15 CM DE ESPESOR A BASE DE CONCRETO HIDRÁULICO F'C=250 KG/CM2 CON REVENIMIENTOS ENTRE 5 Y 10 CM. ACABADO RAYADO CON PEINE METALICO, COLOR GRIS NATURAL CON VOLTEADOR. INCLUYE:, CIMBRA Y DESCIMBRA, PASAJUNTAS TRANSVERSALES DE Ø=3/4", DE 41 CM DE LONG. @ 30 CM, PASAJUNTAS LONGITUDINALES DE Ø= 1/2" DE 66 CM DE LONG. @76 CM, JUNTAS DE CONTRACCION @ 3.00 MTS ASERRADA CON DISCO DE DIAMANTE DE 1/8" DE ESPESOR Y RELLENO DE JUNTAS CON ELASTOMERICO A BASE DE ESPUMA DE POLIETILENO O SIMILAR Y MATERIAL DE SELLO ELASTOFLEX99 DE FESTER, SILICÓN O SIMILAR, MANO DE OBRA, EQUIPO Y HERRAMIENTA, P.U.O.T. SEGUN NORMA SCT N·CTR·CAR·1·04·009/06</t>
  </si>
  <si>
    <t>"REHABILITACIÓN DE PAVIMENTO CON CONCRETO HIDRÁULICO EN LA CALLE ABRAHAM CASTELLANOS, EN LA LOCALIDAD NOCHIXTLAN, MUNICIPIO DE ASUNCION NOCHIXTLAN"</t>
  </si>
  <si>
    <t>DEMOLICION DE GUARNICIONES EXISTENTES P.U.O.T., INCLUYE TODO LO NECESARIO PARA SU CORRECTA EJECUCION.</t>
  </si>
  <si>
    <t>AFINE Y COMPACTACION AL 90%  DE SU P.V.S.M. PROCTOR  ESTANDAR, PARA DESPLANTE DE BASE HIDRAULICA, INCLUYE: AGUA, HERRAMIENTA, EQUIPO Y MANO  OBRA, P.U.O.T. DE ACUERDO A LA NORMA N·CTR·CAR·1·01·006/00</t>
  </si>
  <si>
    <t>VOLUMENES DE OBRA</t>
  </si>
  <si>
    <t>BASE HIDRÁULICA DE 20 CM DE ESPESOR CON MATERIALES PÉTREOS PROCEDENTE DEL BANCO SINAXTLA CON MATERIALES DE UN T.M.A. DE 1 1/2", QUE CUMPLAN CON LA NORMA N-CMT-4-02-002/22, INCLUYENDO ACARREOS, COMPACTADO AL 100% CONFORME LO INDICADO AL PROYECTO P.U.O.T., DE ACUERDO A LA NORMA SCT N·CTR·CAR·1·04·002/11.</t>
  </si>
  <si>
    <t>BASE HIDRÁULICA DE 20 CM DE ESPESOR CON MATERIALES PÉTREOS PROCEDENTE DEL BANCO SINAXTLA CON MATERIALES DE UN T.M.A. DE 1 1/2", QUE CUMPLAN CON LA NORMA N-CMT-4-02-002/22, INCLUYENDO ACARREOS, COMPACTADO AL 100%CONFORME LO INDICADO AL PROYECTO P.U.O.T., DE ACUERDO A LA NORMA SCT N·CTR·CAR·1·04·002/11.</t>
  </si>
  <si>
    <t xml:space="preserve">SECRETARÍA DE INFRAESTRUCTURAS Y COMUNICACIONES </t>
  </si>
  <si>
    <t>SUBSECRETARÍA DE OBRAS PÚBLICAS</t>
  </si>
  <si>
    <t xml:space="preserve">UNIDAD DE LICITACIONES
</t>
  </si>
  <si>
    <t>MODALIDAD:</t>
  </si>
  <si>
    <t>LICITACIÓN PÚBLICA ESTATAL</t>
  </si>
  <si>
    <t>No. LICITACIÓN:</t>
  </si>
  <si>
    <t>OBRA (ETAPA):</t>
  </si>
  <si>
    <t>REGIÓN:</t>
  </si>
  <si>
    <t>ESTADO:</t>
  </si>
  <si>
    <t>020 - OAXACA</t>
  </si>
  <si>
    <t>REHABILITACIÓN DE PAVIMENTO CON CONCRETO HIDRÁULICO EN LA CALLE ABRAHAM CASTELLANOS, EN LA LOCALIDAD DE ASUNCIÓN NOCHIXTLÁN, MUNICIPIO DE ASUNCIÓN NOCHIXTLÁN</t>
  </si>
  <si>
    <t>04 - MIXTECA</t>
  </si>
  <si>
    <t>006 - ASUNCIÓN NOCHIXTLÁN</t>
  </si>
  <si>
    <t>0001 - ASUNCIÓN NOCHIXTLÁN</t>
  </si>
  <si>
    <t>1846-A01-TRZ</t>
  </si>
  <si>
    <t>1846-A02-EXC</t>
  </si>
  <si>
    <t>1846-A02-RENIV</t>
  </si>
  <si>
    <t>1846-A02-COMP</t>
  </si>
  <si>
    <t>1846-A02-BAS</t>
  </si>
  <si>
    <t>1846-A03-GUARN</t>
  </si>
  <si>
    <t>1846-A04-CON</t>
  </si>
  <si>
    <t>1846-A05-CENPINT</t>
  </si>
  <si>
    <t>1846-A05-PIN.</t>
  </si>
  <si>
    <t>$</t>
  </si>
  <si>
    <t>(* MONTO CON LETRA *)</t>
  </si>
  <si>
    <t>CATALOGO DE  OBRA</t>
  </si>
  <si>
    <t>CLAVE</t>
  </si>
  <si>
    <t>CONCEPTO</t>
  </si>
  <si>
    <t xml:space="preserve">UNIDAD </t>
  </si>
  <si>
    <t>CANTIDAD</t>
  </si>
  <si>
    <t>P. UNITARIO</t>
  </si>
  <si>
    <t>IMPORTE</t>
  </si>
  <si>
    <t>CON NUMERO</t>
  </si>
  <si>
    <t>CON LETRA</t>
  </si>
  <si>
    <t>LPE-SIC/SSOP/UL-X125-2025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</si>
</sst>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0.00_-;\-&quot;$&quot;* #,##0.00_-;_-&quot;$&quot;* &quot;-&quot;??_-;_-@_-"/>
    <numFmt numFmtId="43" formatCode="_-* #,##0.00_-;\-* #,##0.00_-;_-* &quot;-&quot;??_-;_-@_-"/>
    <numFmt numFmtId="164" formatCode="00\+000.00"/>
    <numFmt numFmtId="165" formatCode="0\+000.000"/>
    <numFmt numFmtId="166" formatCode="0\+000.00"/>
    <numFmt numFmtId="167" formatCode="#,##0.0000"/>
    <numFmt numFmtId="168" formatCode="&quot;$&quot;#,##0.00"/>
    <numFmt numFmtId="169" formatCode="&quot;$&quot;#,###.00"/>
  </numFmts>
  <fonts count="32"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1"/>
      <color theme="1"/>
      <name val="Times New Roman"/>
      <family val="1"/>
    </font>
    <font>
      <b/>
      <sz val="14"/>
      <name val="Abadi"/>
      <family val="2"/>
    </font>
    <font>
      <b/>
      <sz val="11"/>
      <name val="Calibri"/>
      <family val="2"/>
      <scheme val="minor"/>
    </font>
    <font>
      <b/>
      <sz val="11"/>
      <name val="Arial"/>
      <family val="2"/>
    </font>
    <font>
      <sz val="11"/>
      <color theme="1"/>
      <name val="Abadi"/>
      <family val="2"/>
    </font>
    <font>
      <sz val="10"/>
      <name val="MS Sans Serif"/>
      <family val="2"/>
    </font>
    <font>
      <b/>
      <sz val="11"/>
      <name val="Abadi"/>
      <family val="2"/>
    </font>
    <font>
      <sz val="11"/>
      <name val="Abadi"/>
      <family val="2"/>
    </font>
    <font>
      <sz val="10"/>
      <name val="Arial"/>
      <family val="2"/>
    </font>
    <font>
      <sz val="11"/>
      <name val="Calibri"/>
      <family val="2"/>
      <scheme val="minor"/>
    </font>
    <font>
      <sz val="11"/>
      <name val="Calibri"/>
      <family val="2"/>
    </font>
    <font>
      <sz val="11"/>
      <name val="Arial"/>
      <family val="2"/>
    </font>
    <font>
      <sz val="11"/>
      <color theme="0"/>
      <name val="Arial"/>
      <family val="2"/>
    </font>
    <font>
      <b/>
      <sz val="11"/>
      <name val="Calibri"/>
      <family val="2"/>
    </font>
    <font>
      <sz val="11"/>
      <color theme="1"/>
      <name val="Arial"/>
      <family val="2"/>
    </font>
    <font>
      <sz val="8"/>
      <name val="Calibri"/>
      <family val="2"/>
      <scheme val="minor"/>
    </font>
    <font>
      <sz val="10"/>
      <name val="Arial"/>
      <family val="2"/>
    </font>
    <font>
      <b/>
      <sz val="8"/>
      <name val="Arial"/>
      <family val="2"/>
    </font>
    <font>
      <sz val="8"/>
      <name val="Arial"/>
      <family val="2"/>
    </font>
    <font>
      <b/>
      <sz val="10"/>
      <color rgb="FF000000"/>
      <name val="Calibri"/>
      <family val="2"/>
    </font>
    <font>
      <sz val="10"/>
      <color rgb="FF000000"/>
      <name val="Calibri"/>
      <family val="2"/>
    </font>
    <font>
      <sz val="8"/>
      <color theme="1"/>
      <name val="Calibri"/>
      <family val="2"/>
      <scheme val="minor"/>
    </font>
    <font>
      <b/>
      <sz val="8"/>
      <name val="Montserrat"/>
    </font>
    <font>
      <sz val="8"/>
      <name val="Montserrat"/>
    </font>
    <font>
      <b/>
      <sz val="8"/>
      <color indexed="10"/>
      <name val="Montserrat"/>
    </font>
    <font>
      <sz val="8"/>
      <color indexed="64"/>
      <name val="Montserrat"/>
    </font>
    <font>
      <sz val="8"/>
      <color rgb="FFFF0000"/>
      <name val="Montserrat"/>
    </font>
    <font>
      <b/>
      <sz val="8"/>
      <color indexed="64"/>
      <name val="Montserrat"/>
    </font>
  </fonts>
  <fills count="4">
    <fill>
      <patternFill patternType="none"/>
    </fill>
    <fill>
      <patternFill patternType="gray125"/>
    </fill>
    <fill>
      <patternFill patternType="solid">
        <fgColor theme="0"/>
        <bgColor indexed="64"/>
      </patternFill>
    </fill>
    <fill>
      <patternFill patternType="solid">
        <fgColor rgb="FFFFC000"/>
        <bgColor indexed="64"/>
      </patternFill>
    </fill>
  </fills>
  <borders count="72">
    <border>
      <left/>
      <right/>
      <top/>
      <bottom/>
      <diagonal/>
    </border>
    <border>
      <left/>
      <right/>
      <top/>
      <bottom style="medium">
        <color auto="1"/>
      </bottom>
      <diagonal/>
    </border>
    <border>
      <left style="medium">
        <color auto="1"/>
      </left>
      <right/>
      <top style="medium">
        <color auto="1"/>
      </top>
      <bottom style="medium">
        <color auto="1"/>
      </bottom>
      <diagonal/>
    </border>
    <border>
      <left/>
      <right/>
      <top style="medium">
        <color auto="1"/>
      </top>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diagonal/>
    </border>
    <border>
      <left style="thin">
        <color auto="1"/>
      </left>
      <right style="thin">
        <color auto="1"/>
      </right>
      <top style="medium">
        <color auto="1"/>
      </top>
      <bottom/>
      <diagonal/>
    </border>
    <border>
      <left/>
      <right style="thin">
        <color auto="1"/>
      </right>
      <top style="medium">
        <color auto="1"/>
      </top>
      <bottom/>
      <diagonal/>
    </border>
    <border>
      <left style="thin">
        <color auto="1"/>
      </left>
      <right/>
      <top/>
      <bottom/>
      <diagonal/>
    </border>
    <border>
      <left style="thin">
        <color auto="1"/>
      </left>
      <right style="thin">
        <color auto="1"/>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hair">
        <color theme="0" tint="-0.14996795556505021"/>
      </right>
      <top style="thin">
        <color auto="1"/>
      </top>
      <bottom style="hair">
        <color theme="0" tint="-0.14996795556505021"/>
      </bottom>
      <diagonal/>
    </border>
    <border>
      <left style="hair">
        <color theme="0" tint="-0.14996795556505021"/>
      </left>
      <right style="hair">
        <color theme="0" tint="-0.14996795556505021"/>
      </right>
      <top style="thin">
        <color auto="1"/>
      </top>
      <bottom style="hair">
        <color theme="0" tint="-0.14996795556505021"/>
      </bottom>
      <diagonal/>
    </border>
    <border>
      <left style="hair">
        <color theme="0" tint="-0.14996795556505021"/>
      </left>
      <right style="thin">
        <color auto="1"/>
      </right>
      <top style="thin">
        <color auto="1"/>
      </top>
      <bottom style="hair">
        <color theme="0" tint="-0.14996795556505021"/>
      </bottom>
      <diagonal/>
    </border>
    <border>
      <left style="thin">
        <color auto="1"/>
      </left>
      <right style="hair">
        <color theme="0" tint="-0.14996795556505021"/>
      </right>
      <top style="hair">
        <color theme="0" tint="-0.14996795556505021"/>
      </top>
      <bottom style="hair">
        <color theme="0" tint="-0.14996795556505021"/>
      </bottom>
      <diagonal/>
    </border>
    <border>
      <left style="hair">
        <color theme="0" tint="-0.14996795556505021"/>
      </left>
      <right style="hair">
        <color theme="0" tint="-0.14996795556505021"/>
      </right>
      <top style="hair">
        <color theme="0" tint="-0.14996795556505021"/>
      </top>
      <bottom style="hair">
        <color theme="0" tint="-0.14996795556505021"/>
      </bottom>
      <diagonal/>
    </border>
    <border>
      <left style="hair">
        <color theme="0" tint="-0.14996795556505021"/>
      </left>
      <right style="thin">
        <color auto="1"/>
      </right>
      <top style="hair">
        <color theme="0" tint="-0.14996795556505021"/>
      </top>
      <bottom style="hair">
        <color theme="0" tint="-0.14996795556505021"/>
      </bottom>
      <diagonal/>
    </border>
    <border>
      <left style="thin">
        <color auto="1"/>
      </left>
      <right style="hair">
        <color theme="0" tint="-0.14996795556505021"/>
      </right>
      <top style="hair">
        <color theme="0" tint="-0.14996795556505021"/>
      </top>
      <bottom style="thin">
        <color auto="1"/>
      </bottom>
      <diagonal/>
    </border>
    <border>
      <left style="hair">
        <color theme="0" tint="-0.14996795556505021"/>
      </left>
      <right style="hair">
        <color theme="0" tint="-0.14996795556505021"/>
      </right>
      <top style="hair">
        <color theme="0" tint="-0.14996795556505021"/>
      </top>
      <bottom style="thin">
        <color auto="1"/>
      </bottom>
      <diagonal/>
    </border>
    <border>
      <left style="hair">
        <color theme="0" tint="-0.14996795556505021"/>
      </left>
      <right style="thin">
        <color auto="1"/>
      </right>
      <top style="hair">
        <color theme="0" tint="-0.1499679555650502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theme="0" tint="-0.14996795556505021"/>
      </left>
      <right/>
      <top style="hair">
        <color theme="0" tint="-0.14996795556505021"/>
      </top>
      <bottom/>
      <diagonal/>
    </border>
    <border>
      <left/>
      <right/>
      <top style="hair">
        <color theme="0" tint="-0.14996795556505021"/>
      </top>
      <bottom/>
      <diagonal/>
    </border>
    <border>
      <left/>
      <right style="hair">
        <color theme="0" tint="-0.14996795556505021"/>
      </right>
      <top style="hair">
        <color theme="0" tint="-0.14996795556505021"/>
      </top>
      <bottom/>
      <diagonal/>
    </border>
    <border>
      <left style="hair">
        <color theme="0" tint="-0.14996795556505021"/>
      </left>
      <right/>
      <top/>
      <bottom/>
      <diagonal/>
    </border>
    <border>
      <left/>
      <right style="hair">
        <color theme="0" tint="-0.14996795556505021"/>
      </right>
      <top/>
      <bottom/>
      <diagonal/>
    </border>
    <border>
      <left style="hair">
        <color theme="0" tint="-0.14996795556505021"/>
      </left>
      <right/>
      <top/>
      <bottom style="hair">
        <color theme="0" tint="-0.14996795556505021"/>
      </bottom>
      <diagonal/>
    </border>
    <border>
      <left/>
      <right/>
      <top/>
      <bottom style="hair">
        <color theme="0" tint="-0.14996795556505021"/>
      </bottom>
      <diagonal/>
    </border>
    <border>
      <left/>
      <right style="hair">
        <color theme="0" tint="-0.14996795556505021"/>
      </right>
      <top/>
      <bottom style="hair">
        <color theme="0" tint="-0.14996795556505021"/>
      </bottom>
      <diagonal/>
    </border>
    <border>
      <left style="thin">
        <color auto="1"/>
      </left>
      <right/>
      <top style="hair">
        <color theme="0" tint="-0.14996795556505021"/>
      </top>
      <bottom style="hair">
        <color theme="0" tint="-0.14996795556505021"/>
      </bottom>
      <diagonal/>
    </border>
    <border>
      <left/>
      <right/>
      <top style="hair">
        <color theme="0" tint="-0.14996795556505021"/>
      </top>
      <bottom style="hair">
        <color theme="0" tint="-0.14996795556505021"/>
      </bottom>
      <diagonal/>
    </border>
    <border>
      <left/>
      <right style="hair">
        <color theme="0" tint="-0.14996795556505021"/>
      </right>
      <top style="hair">
        <color theme="0" tint="-0.14996795556505021"/>
      </top>
      <bottom style="hair">
        <color theme="0" tint="-0.14996795556505021"/>
      </bottom>
      <diagonal/>
    </border>
    <border>
      <left style="hair">
        <color theme="0" tint="-0.14996795556505021"/>
      </left>
      <right/>
      <top style="hair">
        <color theme="0" tint="-0.14996795556505021"/>
      </top>
      <bottom style="hair">
        <color theme="0" tint="-0.14996795556505021"/>
      </bottom>
      <diagonal/>
    </border>
    <border>
      <left/>
      <right style="thin">
        <color auto="1"/>
      </right>
      <top style="hair">
        <color theme="0" tint="-0.14996795556505021"/>
      </top>
      <bottom style="hair">
        <color theme="0" tint="-0.14996795556505021"/>
      </bottom>
      <diagonal/>
    </border>
    <border>
      <left/>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right style="thin">
        <color indexed="64"/>
      </right>
      <top style="double">
        <color indexed="64"/>
      </top>
      <bottom style="thin">
        <color indexed="64"/>
      </bottom>
      <diagonal/>
    </border>
    <border>
      <left style="thin">
        <color indexed="64"/>
      </left>
      <right style="double">
        <color indexed="64"/>
      </right>
      <top style="double">
        <color indexed="64"/>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s>
  <cellStyleXfs count="11">
    <xf numFmtId="0" fontId="0" fillId="0" borderId="0"/>
    <xf numFmtId="0" fontId="9" fillId="0" borderId="0"/>
    <xf numFmtId="0" fontId="12" fillId="0" borderId="0"/>
    <xf numFmtId="0" fontId="1" fillId="0" borderId="0"/>
    <xf numFmtId="0" fontId="12" fillId="0" borderId="0"/>
    <xf numFmtId="0" fontId="12" fillId="0" borderId="0"/>
    <xf numFmtId="0" fontId="20" fillId="0" borderId="0"/>
    <xf numFmtId="0" fontId="12" fillId="0" borderId="0"/>
    <xf numFmtId="0" fontId="12" fillId="0" borderId="0"/>
    <xf numFmtId="44" fontId="20" fillId="0" borderId="0" applyFont="0" applyFill="0" applyBorder="0" applyAlignment="0" applyProtection="0"/>
    <xf numFmtId="0" fontId="12" fillId="0" borderId="0"/>
  </cellStyleXfs>
  <cellXfs count="271">
    <xf numFmtId="0" fontId="0" fillId="0" borderId="0" xfId="0"/>
    <xf numFmtId="0" fontId="4" fillId="0" borderId="0" xfId="0" applyFont="1" applyAlignment="1">
      <alignment horizontal="center" vertical="center"/>
    </xf>
    <xf numFmtId="0" fontId="6" fillId="0" borderId="0" xfId="0" applyFont="1"/>
    <xf numFmtId="0" fontId="7" fillId="0" borderId="0" xfId="0" applyFont="1"/>
    <xf numFmtId="0" fontId="8" fillId="0" borderId="0" xfId="0" applyFont="1"/>
    <xf numFmtId="0" fontId="6" fillId="0" borderId="0" xfId="1" applyFont="1" applyAlignment="1">
      <alignment wrapText="1"/>
    </xf>
    <xf numFmtId="0" fontId="10" fillId="0" borderId="0" xfId="1" applyFont="1" applyAlignment="1">
      <alignment vertical="center"/>
    </xf>
    <xf numFmtId="0" fontId="8" fillId="0" borderId="0" xfId="0" applyFont="1" applyAlignment="1">
      <alignment horizontal="right" vertical="center"/>
    </xf>
    <xf numFmtId="43" fontId="8" fillId="0" borderId="0" xfId="0" applyNumberFormat="1" applyFont="1" applyAlignment="1">
      <alignment horizontal="left" vertical="center"/>
    </xf>
    <xf numFmtId="0" fontId="8" fillId="0" borderId="0" xfId="0" applyFont="1" applyAlignment="1">
      <alignment vertical="center"/>
    </xf>
    <xf numFmtId="0" fontId="11" fillId="0" borderId="0" xfId="0" applyFont="1" applyAlignment="1">
      <alignment horizontal="right"/>
    </xf>
    <xf numFmtId="43" fontId="8" fillId="0" borderId="0" xfId="0" applyNumberFormat="1" applyFont="1"/>
    <xf numFmtId="0" fontId="11" fillId="0" borderId="0" xfId="2" applyFont="1"/>
    <xf numFmtId="0" fontId="11" fillId="2" borderId="0" xfId="2" applyFont="1" applyFill="1"/>
    <xf numFmtId="0" fontId="8" fillId="0" borderId="0" xfId="0" applyFont="1" applyAlignment="1">
      <alignment horizontal="right"/>
    </xf>
    <xf numFmtId="0" fontId="13" fillId="0" borderId="0" xfId="2" applyFont="1"/>
    <xf numFmtId="0" fontId="7" fillId="0" borderId="3" xfId="0" applyFont="1" applyBorder="1" applyAlignment="1">
      <alignment horizontal="center" vertical="top"/>
    </xf>
    <xf numFmtId="164" fontId="14" fillId="0" borderId="16" xfId="0" applyNumberFormat="1" applyFont="1" applyBorder="1" applyAlignment="1">
      <alignment horizontal="center"/>
    </xf>
    <xf numFmtId="2" fontId="14" fillId="0" borderId="17" xfId="0" applyNumberFormat="1" applyFont="1" applyBorder="1" applyAlignment="1">
      <alignment horizontal="center"/>
    </xf>
    <xf numFmtId="2" fontId="14" fillId="0" borderId="17" xfId="0" applyNumberFormat="1" applyFont="1" applyBorder="1"/>
    <xf numFmtId="2" fontId="14" fillId="2" borderId="17" xfId="0" applyNumberFormat="1" applyFont="1" applyFill="1" applyBorder="1"/>
    <xf numFmtId="1" fontId="14" fillId="0" borderId="17" xfId="0" applyNumberFormat="1" applyFont="1" applyBorder="1"/>
    <xf numFmtId="1" fontId="14" fillId="0" borderId="18" xfId="0" applyNumberFormat="1" applyFont="1" applyBorder="1"/>
    <xf numFmtId="2" fontId="14" fillId="0" borderId="20" xfId="0" applyNumberFormat="1" applyFont="1" applyBorder="1" applyAlignment="1">
      <alignment horizontal="center" vertical="center"/>
    </xf>
    <xf numFmtId="2" fontId="15" fillId="0" borderId="20" xfId="4" applyNumberFormat="1" applyFont="1" applyBorder="1" applyAlignment="1">
      <alignment horizontal="center" vertical="center"/>
    </xf>
    <xf numFmtId="2" fontId="14" fillId="2" borderId="20" xfId="0" applyNumberFormat="1" applyFont="1" applyFill="1" applyBorder="1" applyAlignment="1">
      <alignment horizontal="center" vertical="center"/>
    </xf>
    <xf numFmtId="2" fontId="14" fillId="0" borderId="20" xfId="0" applyNumberFormat="1" applyFont="1" applyBorder="1" applyAlignment="1">
      <alignment horizontal="center"/>
    </xf>
    <xf numFmtId="2" fontId="14" fillId="0" borderId="20" xfId="0" applyNumberFormat="1" applyFont="1" applyBorder="1"/>
    <xf numFmtId="1" fontId="14" fillId="0" borderId="20" xfId="0" applyNumberFormat="1" applyFont="1" applyBorder="1"/>
    <xf numFmtId="1" fontId="14" fillId="0" borderId="21" xfId="0" applyNumberFormat="1" applyFont="1" applyBorder="1"/>
    <xf numFmtId="164" fontId="0" fillId="0" borderId="19" xfId="3" applyNumberFormat="1" applyFont="1" applyBorder="1" applyAlignment="1">
      <alignment horizontal="center" vertical="center"/>
    </xf>
    <xf numFmtId="2" fontId="0" fillId="2" borderId="20" xfId="3" applyNumberFormat="1" applyFont="1" applyFill="1" applyBorder="1" applyAlignment="1">
      <alignment horizontal="center" vertical="center"/>
    </xf>
    <xf numFmtId="165" fontId="15" fillId="0" borderId="19" xfId="0" applyNumberFormat="1" applyFont="1" applyBorder="1" applyAlignment="1" applyProtection="1">
      <alignment horizontal="center" vertical="center" wrapText="1"/>
      <protection locked="0"/>
    </xf>
    <xf numFmtId="165" fontId="15" fillId="0" borderId="20" xfId="0" applyNumberFormat="1" applyFont="1" applyBorder="1" applyAlignment="1" applyProtection="1">
      <alignment horizontal="center" vertical="center" wrapText="1"/>
      <protection locked="0"/>
    </xf>
    <xf numFmtId="165" fontId="16" fillId="0" borderId="19" xfId="0" applyNumberFormat="1" applyFont="1" applyBorder="1" applyAlignment="1" applyProtection="1">
      <alignment horizontal="center" vertical="center" wrapText="1"/>
      <protection locked="0"/>
    </xf>
    <xf numFmtId="2" fontId="17" fillId="0" borderId="20" xfId="0" applyNumberFormat="1" applyFont="1" applyBorder="1" applyAlignment="1">
      <alignment horizontal="center" vertical="center"/>
    </xf>
    <xf numFmtId="164" fontId="14" fillId="0" borderId="19" xfId="0" applyNumberFormat="1" applyFont="1" applyBorder="1" applyAlignment="1">
      <alignment horizontal="center"/>
    </xf>
    <xf numFmtId="2" fontId="17" fillId="0" borderId="20" xfId="0" applyNumberFormat="1" applyFont="1" applyBorder="1"/>
    <xf numFmtId="2" fontId="6" fillId="3" borderId="20" xfId="0" applyNumberFormat="1" applyFont="1" applyFill="1" applyBorder="1" applyAlignment="1">
      <alignment horizontal="center" vertical="center"/>
    </xf>
    <xf numFmtId="2" fontId="17" fillId="3" borderId="20" xfId="0" applyNumberFormat="1" applyFont="1" applyFill="1" applyBorder="1" applyAlignment="1">
      <alignment horizontal="center" vertical="center"/>
    </xf>
    <xf numFmtId="164" fontId="14" fillId="0" borderId="22" xfId="0" applyNumberFormat="1" applyFont="1" applyBorder="1" applyAlignment="1">
      <alignment horizontal="center"/>
    </xf>
    <xf numFmtId="2" fontId="14" fillId="0" borderId="23" xfId="0" applyNumberFormat="1" applyFont="1" applyBorder="1" applyAlignment="1">
      <alignment horizontal="center"/>
    </xf>
    <xf numFmtId="2" fontId="14" fillId="0" borderId="23" xfId="0" applyNumberFormat="1" applyFont="1" applyBorder="1"/>
    <xf numFmtId="2" fontId="17" fillId="0" borderId="23" xfId="0" applyNumberFormat="1" applyFont="1" applyBorder="1"/>
    <xf numFmtId="2" fontId="14" fillId="2" borderId="23" xfId="0" applyNumberFormat="1" applyFont="1" applyFill="1" applyBorder="1"/>
    <xf numFmtId="2" fontId="17" fillId="0" borderId="23" xfId="0" applyNumberFormat="1" applyFont="1" applyBorder="1" applyAlignment="1">
      <alignment horizontal="center"/>
    </xf>
    <xf numFmtId="1" fontId="14" fillId="0" borderId="23" xfId="0" applyNumberFormat="1" applyFont="1" applyBorder="1"/>
    <xf numFmtId="1" fontId="14" fillId="0" borderId="24" xfId="0" applyNumberFormat="1" applyFont="1" applyBorder="1"/>
    <xf numFmtId="2" fontId="7" fillId="0" borderId="20" xfId="4" applyNumberFormat="1" applyFont="1" applyBorder="1" applyAlignment="1">
      <alignment horizontal="center" vertical="center"/>
    </xf>
    <xf numFmtId="2" fontId="17" fillId="0" borderId="20" xfId="0" applyNumberFormat="1" applyFont="1" applyBorder="1" applyAlignment="1">
      <alignment horizontal="center"/>
    </xf>
    <xf numFmtId="0" fontId="0" fillId="0" borderId="29" xfId="0" applyBorder="1" applyAlignment="1">
      <alignment horizontal="center" vertical="center" wrapText="1"/>
    </xf>
    <xf numFmtId="0" fontId="0" fillId="0" borderId="29" xfId="0" applyBorder="1" applyAlignment="1">
      <alignment horizontal="center" vertical="center"/>
    </xf>
    <xf numFmtId="164" fontId="3" fillId="0" borderId="19" xfId="3" applyNumberFormat="1" applyFont="1" applyBorder="1" applyAlignment="1">
      <alignment horizontal="left" vertical="center"/>
    </xf>
    <xf numFmtId="164" fontId="3" fillId="0" borderId="20" xfId="3" applyNumberFormat="1" applyFont="1" applyBorder="1" applyAlignment="1">
      <alignment horizontal="center" vertical="center"/>
    </xf>
    <xf numFmtId="2" fontId="18" fillId="2" borderId="20" xfId="3" applyNumberFormat="1" applyFont="1" applyFill="1" applyBorder="1" applyAlignment="1">
      <alignment horizontal="center" vertical="center"/>
    </xf>
    <xf numFmtId="2" fontId="15" fillId="0" borderId="20" xfId="0" applyNumberFormat="1" applyFont="1" applyBorder="1" applyAlignment="1">
      <alignment horizontal="center" vertical="center"/>
    </xf>
    <xf numFmtId="2" fontId="15" fillId="2" borderId="20" xfId="0" applyNumberFormat="1" applyFont="1" applyFill="1" applyBorder="1" applyAlignment="1">
      <alignment horizontal="center" vertical="center"/>
    </xf>
    <xf numFmtId="2" fontId="15" fillId="0" borderId="20" xfId="0" applyNumberFormat="1" applyFont="1" applyBorder="1" applyAlignment="1">
      <alignment horizontal="center"/>
    </xf>
    <xf numFmtId="166" fontId="0" fillId="2" borderId="20" xfId="3" applyNumberFormat="1" applyFont="1" applyFill="1" applyBorder="1" applyAlignment="1">
      <alignment horizontal="center" vertical="center"/>
    </xf>
    <xf numFmtId="2" fontId="2" fillId="2" borderId="20" xfId="3" applyNumberFormat="1" applyFont="1" applyFill="1" applyBorder="1" applyAlignment="1">
      <alignment horizontal="center" vertical="center"/>
    </xf>
    <xf numFmtId="164" fontId="3" fillId="0" borderId="20" xfId="3" applyNumberFormat="1" applyFont="1" applyBorder="1" applyAlignment="1">
      <alignment vertical="center"/>
    </xf>
    <xf numFmtId="2" fontId="14" fillId="0" borderId="20" xfId="0" applyNumberFormat="1" applyFont="1" applyBorder="1" applyAlignment="1">
      <alignment horizontal="left" vertical="center"/>
    </xf>
    <xf numFmtId="166" fontId="15" fillId="0" borderId="19" xfId="0" applyNumberFormat="1" applyFont="1" applyBorder="1" applyAlignment="1" applyProtection="1">
      <alignment horizontal="center" vertical="center" wrapText="1"/>
      <protection locked="0"/>
    </xf>
    <xf numFmtId="165" fontId="7" fillId="0" borderId="19" xfId="0" applyNumberFormat="1" applyFont="1" applyBorder="1" applyAlignment="1" applyProtection="1">
      <alignment horizontal="center" vertical="center" wrapText="1"/>
      <protection locked="0"/>
    </xf>
    <xf numFmtId="166" fontId="3" fillId="2" borderId="20" xfId="3" applyNumberFormat="1" applyFont="1" applyFill="1" applyBorder="1" applyAlignment="1">
      <alignment horizontal="center" vertical="center"/>
    </xf>
    <xf numFmtId="0" fontId="0" fillId="2" borderId="0" xfId="0" applyFill="1"/>
    <xf numFmtId="0" fontId="21" fillId="0" borderId="0" xfId="6" applyFont="1" applyAlignment="1">
      <alignment horizontal="centerContinuous"/>
    </xf>
    <xf numFmtId="0" fontId="21" fillId="0" borderId="51" xfId="6" applyFont="1" applyBorder="1" applyAlignment="1">
      <alignment horizontal="center" vertical="center"/>
    </xf>
    <xf numFmtId="0" fontId="21" fillId="0" borderId="52" xfId="6" applyFont="1" applyBorder="1" applyAlignment="1">
      <alignment horizontal="center" vertical="center"/>
    </xf>
    <xf numFmtId="0" fontId="21" fillId="0" borderId="53" xfId="6" applyFont="1" applyBorder="1" applyAlignment="1">
      <alignment horizontal="center" vertical="center"/>
    </xf>
    <xf numFmtId="49" fontId="21" fillId="0" borderId="0" xfId="6" applyNumberFormat="1" applyFont="1" applyAlignment="1">
      <alignment vertical="top"/>
    </xf>
    <xf numFmtId="0" fontId="12" fillId="0" borderId="0" xfId="6" applyFont="1"/>
    <xf numFmtId="166" fontId="7" fillId="0" borderId="41" xfId="0" applyNumberFormat="1" applyFont="1" applyBorder="1" applyAlignment="1" applyProtection="1">
      <alignment vertical="center" wrapText="1"/>
      <protection locked="0"/>
    </xf>
    <xf numFmtId="166" fontId="7" fillId="0" borderId="42" xfId="0" applyNumberFormat="1" applyFont="1" applyBorder="1" applyAlignment="1" applyProtection="1">
      <alignment vertical="center" wrapText="1"/>
      <protection locked="0"/>
    </xf>
    <xf numFmtId="166" fontId="15" fillId="0" borderId="40" xfId="0" applyNumberFormat="1" applyFont="1" applyBorder="1" applyAlignment="1" applyProtection="1">
      <alignment horizontal="center" vertical="center" wrapText="1"/>
      <protection locked="0"/>
    </xf>
    <xf numFmtId="166" fontId="15" fillId="0" borderId="20" xfId="0" applyNumberFormat="1" applyFont="1" applyBorder="1" applyAlignment="1" applyProtection="1">
      <alignment horizontal="center" vertical="center" wrapText="1"/>
      <protection locked="0"/>
    </xf>
    <xf numFmtId="0" fontId="0" fillId="0" borderId="0" xfId="0" applyAlignment="1">
      <alignment vertical="center" wrapText="1"/>
    </xf>
    <xf numFmtId="0" fontId="23" fillId="0" borderId="29" xfId="0" applyFont="1" applyBorder="1" applyAlignment="1">
      <alignment horizontal="center" vertical="center" wrapText="1"/>
    </xf>
    <xf numFmtId="0" fontId="24" fillId="0" borderId="29" xfId="0" applyFont="1" applyBorder="1" applyAlignment="1">
      <alignment horizontal="center" vertical="center" wrapText="1"/>
    </xf>
    <xf numFmtId="166" fontId="24" fillId="0" borderId="29" xfId="0" applyNumberFormat="1" applyFont="1" applyBorder="1" applyAlignment="1">
      <alignment horizontal="center" vertical="center" wrapText="1"/>
    </xf>
    <xf numFmtId="2" fontId="24" fillId="0" borderId="29" xfId="0" applyNumberFormat="1" applyFont="1" applyBorder="1" applyAlignment="1">
      <alignment horizontal="center" vertical="center" wrapText="1"/>
    </xf>
    <xf numFmtId="168" fontId="26" fillId="0" borderId="0" xfId="6" applyNumberFormat="1" applyFont="1" applyBorder="1" applyAlignment="1">
      <alignment vertical="top"/>
    </xf>
    <xf numFmtId="168" fontId="27" fillId="0" borderId="0" xfId="6" applyNumberFormat="1" applyFont="1" applyBorder="1" applyAlignment="1">
      <alignment vertical="top"/>
    </xf>
    <xf numFmtId="168" fontId="26" fillId="0" borderId="0" xfId="6" applyNumberFormat="1" applyFont="1" applyBorder="1" applyAlignment="1">
      <alignment horizontal="right" vertical="top"/>
    </xf>
    <xf numFmtId="0" fontId="26" fillId="0" borderId="0" xfId="6" applyFont="1" applyBorder="1" applyAlignment="1">
      <alignment vertical="top" wrapText="1"/>
    </xf>
    <xf numFmtId="0" fontId="27" fillId="0" borderId="0" xfId="6" applyFont="1" applyBorder="1"/>
    <xf numFmtId="0" fontId="27" fillId="0" borderId="0" xfId="6" applyFont="1" applyBorder="1" applyAlignment="1">
      <alignment vertical="top" wrapText="1"/>
    </xf>
    <xf numFmtId="0" fontId="26" fillId="0" borderId="0" xfId="6" applyFont="1" applyBorder="1" applyAlignment="1">
      <alignment horizontal="justify" vertical="top" wrapText="1"/>
    </xf>
    <xf numFmtId="169" fontId="26" fillId="0" borderId="0" xfId="6" applyNumberFormat="1" applyFont="1" applyBorder="1"/>
    <xf numFmtId="169" fontId="26" fillId="0" borderId="0" xfId="6" applyNumberFormat="1" applyFont="1" applyBorder="1" applyAlignment="1">
      <alignment vertical="center" wrapText="1"/>
    </xf>
    <xf numFmtId="0" fontId="26" fillId="0" borderId="0" xfId="6" applyFont="1" applyBorder="1" applyAlignment="1">
      <alignment horizontal="right" vertical="top" wrapText="1"/>
    </xf>
    <xf numFmtId="0" fontId="27" fillId="0" borderId="0" xfId="6" applyFont="1" applyBorder="1" applyAlignment="1">
      <alignment horizontal="center"/>
    </xf>
    <xf numFmtId="0" fontId="26" fillId="0" borderId="0" xfId="6" applyFont="1" applyBorder="1" applyAlignment="1">
      <alignment horizontal="center" vertical="top" wrapText="1"/>
    </xf>
    <xf numFmtId="0" fontId="26" fillId="0" borderId="0" xfId="6" applyFont="1" applyBorder="1" applyAlignment="1">
      <alignment horizontal="center" vertical="top"/>
    </xf>
    <xf numFmtId="167" fontId="26" fillId="0" borderId="0" xfId="6" applyNumberFormat="1" applyFont="1" applyBorder="1" applyAlignment="1">
      <alignment horizontal="center" vertical="top"/>
    </xf>
    <xf numFmtId="168" fontId="26" fillId="0" borderId="0" xfId="6" applyNumberFormat="1" applyFont="1" applyBorder="1" applyAlignment="1">
      <alignment horizontal="center" vertical="top"/>
    </xf>
    <xf numFmtId="0" fontId="27" fillId="0" borderId="0" xfId="6" applyFont="1" applyBorder="1" applyAlignment="1">
      <alignment horizontal="center" vertical="top"/>
    </xf>
    <xf numFmtId="4" fontId="27" fillId="0" borderId="0" xfId="6" applyNumberFormat="1" applyFont="1" applyBorder="1" applyAlignment="1">
      <alignment horizontal="center" vertical="top"/>
    </xf>
    <xf numFmtId="168" fontId="27" fillId="0" borderId="0" xfId="6" applyNumberFormat="1" applyFont="1" applyBorder="1" applyAlignment="1">
      <alignment horizontal="center" vertical="top"/>
    </xf>
    <xf numFmtId="4" fontId="26" fillId="0" borderId="0" xfId="6" applyNumberFormat="1" applyFont="1" applyBorder="1" applyAlignment="1">
      <alignment horizontal="center" vertical="top"/>
    </xf>
    <xf numFmtId="167" fontId="27" fillId="0" borderId="0" xfId="6" applyNumberFormat="1" applyFont="1" applyBorder="1" applyAlignment="1">
      <alignment horizontal="center" vertical="top"/>
    </xf>
    <xf numFmtId="168" fontId="27" fillId="0" borderId="0" xfId="2" applyNumberFormat="1" applyFont="1" applyBorder="1" applyAlignment="1">
      <alignment horizontal="center" vertical="top"/>
    </xf>
    <xf numFmtId="169" fontId="26" fillId="0" borderId="0" xfId="6" applyNumberFormat="1" applyFont="1" applyBorder="1" applyAlignment="1">
      <alignment horizontal="center"/>
    </xf>
    <xf numFmtId="169" fontId="26" fillId="0" borderId="0" xfId="6" applyNumberFormat="1" applyFont="1" applyBorder="1" applyAlignment="1">
      <alignment horizontal="center" vertical="center" wrapText="1"/>
    </xf>
    <xf numFmtId="0" fontId="26" fillId="0" borderId="0" xfId="6" applyFont="1" applyBorder="1" applyAlignment="1">
      <alignment horizontal="center" vertical="center" wrapText="1"/>
    </xf>
    <xf numFmtId="168" fontId="26" fillId="0" borderId="0" xfId="6" applyNumberFormat="1" applyFont="1" applyBorder="1" applyAlignment="1">
      <alignment horizontal="center" vertical="center"/>
    </xf>
    <xf numFmtId="168" fontId="27" fillId="0" borderId="0" xfId="6" applyNumberFormat="1" applyFont="1" applyBorder="1" applyAlignment="1">
      <alignment horizontal="center"/>
    </xf>
    <xf numFmtId="168" fontId="27" fillId="0" borderId="0" xfId="6" applyNumberFormat="1" applyFont="1" applyBorder="1"/>
    <xf numFmtId="168" fontId="26" fillId="0" borderId="0" xfId="6" applyNumberFormat="1" applyFont="1" applyBorder="1" applyAlignment="1">
      <alignment horizontal="center"/>
    </xf>
    <xf numFmtId="168" fontId="26" fillId="0" borderId="14" xfId="6" applyNumberFormat="1" applyFont="1" applyBorder="1"/>
    <xf numFmtId="168" fontId="26" fillId="0" borderId="31" xfId="6" applyNumberFormat="1" applyFont="1" applyBorder="1"/>
    <xf numFmtId="169" fontId="26" fillId="0" borderId="0" xfId="6" applyNumberFormat="1" applyFont="1" applyBorder="1" applyAlignment="1">
      <alignment vertical="center"/>
    </xf>
    <xf numFmtId="0" fontId="28" fillId="0" borderId="0" xfId="10" applyFont="1" applyAlignment="1">
      <alignment horizontal="centerContinuous" vertical="center" wrapText="1"/>
    </xf>
    <xf numFmtId="0" fontId="27" fillId="0" borderId="0" xfId="0" applyFont="1" applyAlignment="1">
      <alignment horizontal="right" vertical="center"/>
    </xf>
    <xf numFmtId="0" fontId="29" fillId="0" borderId="0" xfId="0" applyFont="1" applyAlignment="1">
      <alignment vertical="center"/>
    </xf>
    <xf numFmtId="0" fontId="28" fillId="0" borderId="0" xfId="10" applyFont="1" applyAlignment="1">
      <alignment horizontal="center" vertical="center" wrapText="1"/>
    </xf>
    <xf numFmtId="0" fontId="27" fillId="0" borderId="54" xfId="10" applyFont="1" applyBorder="1" applyAlignment="1">
      <alignment vertical="center" wrapText="1"/>
    </xf>
    <xf numFmtId="0" fontId="30" fillId="0" borderId="0" xfId="0" applyFont="1" applyAlignment="1">
      <alignment vertical="center"/>
    </xf>
    <xf numFmtId="0" fontId="27" fillId="0" borderId="58" xfId="10" applyFont="1" applyBorder="1" applyAlignment="1">
      <alignment vertical="center" wrapText="1"/>
    </xf>
    <xf numFmtId="0" fontId="27" fillId="0" borderId="29" xfId="10" applyFont="1" applyBorder="1" applyAlignment="1">
      <alignment vertical="center" wrapText="1"/>
    </xf>
    <xf numFmtId="0" fontId="27" fillId="0" borderId="60" xfId="10" applyFont="1" applyBorder="1" applyAlignment="1">
      <alignment vertical="center" wrapText="1"/>
    </xf>
    <xf numFmtId="0" fontId="27" fillId="0" borderId="61" xfId="10" applyFont="1" applyBorder="1" applyAlignment="1">
      <alignment vertical="center" wrapText="1"/>
    </xf>
    <xf numFmtId="49" fontId="26" fillId="0" borderId="0" xfId="6" applyNumberFormat="1" applyFont="1" applyBorder="1" applyAlignment="1">
      <alignment horizontal="center" vertical="top" wrapText="1"/>
    </xf>
    <xf numFmtId="0" fontId="27" fillId="0" borderId="0" xfId="6" applyFont="1" applyBorder="1" applyAlignment="1">
      <alignment horizontal="center" wrapText="1"/>
    </xf>
    <xf numFmtId="49" fontId="27" fillId="0" borderId="0" xfId="6" applyNumberFormat="1" applyFont="1" applyBorder="1" applyAlignment="1">
      <alignment horizontal="center" vertical="top" wrapText="1"/>
    </xf>
    <xf numFmtId="49" fontId="26" fillId="0" borderId="0" xfId="6" applyNumberFormat="1" applyFont="1" applyBorder="1" applyAlignment="1">
      <alignment horizontal="center" vertical="center" wrapText="1"/>
    </xf>
    <xf numFmtId="43" fontId="26" fillId="0" borderId="0" xfId="6" applyNumberFormat="1" applyFont="1" applyBorder="1" applyAlignment="1">
      <alignment vertical="center" wrapText="1"/>
    </xf>
    <xf numFmtId="0" fontId="26" fillId="0" borderId="0" xfId="6" applyFont="1" applyBorder="1" applyAlignment="1">
      <alignment vertical="center" wrapText="1"/>
    </xf>
    <xf numFmtId="0" fontId="27" fillId="0" borderId="0" xfId="6" applyFont="1" applyBorder="1" applyAlignment="1">
      <alignment vertical="center"/>
    </xf>
    <xf numFmtId="168" fontId="26" fillId="0" borderId="0" xfId="6" applyNumberFormat="1" applyFont="1" applyBorder="1" applyAlignment="1">
      <alignment horizontal="right" vertical="center"/>
    </xf>
    <xf numFmtId="0" fontId="29" fillId="0" borderId="0" xfId="0" applyFont="1"/>
    <xf numFmtId="0" fontId="26" fillId="0" borderId="65" xfId="0" applyFont="1" applyBorder="1" applyAlignment="1">
      <alignment horizontal="centerContinuous" vertical="center"/>
    </xf>
    <xf numFmtId="0" fontId="26" fillId="0" borderId="66" xfId="0" applyFont="1" applyBorder="1" applyAlignment="1">
      <alignment horizontal="centerContinuous" vertical="center"/>
    </xf>
    <xf numFmtId="0" fontId="26" fillId="0" borderId="55" xfId="0" applyFont="1" applyBorder="1" applyAlignment="1">
      <alignment horizontal="centerContinuous" vertical="center"/>
    </xf>
    <xf numFmtId="0" fontId="26" fillId="0" borderId="67" xfId="0" applyFont="1" applyBorder="1" applyAlignment="1">
      <alignment horizontal="centerContinuous" vertical="center"/>
    </xf>
    <xf numFmtId="0" fontId="26" fillId="0" borderId="68" xfId="0" applyFont="1" applyBorder="1" applyAlignment="1">
      <alignment horizontal="centerContinuous" vertical="center"/>
    </xf>
    <xf numFmtId="0" fontId="31" fillId="0" borderId="0" xfId="0" applyFont="1"/>
    <xf numFmtId="0" fontId="26" fillId="0" borderId="69" xfId="0" applyFont="1" applyBorder="1" applyAlignment="1">
      <alignment horizontal="centerContinuous" vertical="center"/>
    </xf>
    <xf numFmtId="0" fontId="26" fillId="0" borderId="70" xfId="0" applyFont="1" applyBorder="1" applyAlignment="1">
      <alignment horizontal="centerContinuous" vertical="center"/>
    </xf>
    <xf numFmtId="167" fontId="26" fillId="0" borderId="61" xfId="0" applyNumberFormat="1" applyFont="1" applyBorder="1" applyAlignment="1">
      <alignment horizontal="center" vertical="center"/>
    </xf>
    <xf numFmtId="168" fontId="26" fillId="0" borderId="61" xfId="0" applyNumberFormat="1" applyFont="1" applyBorder="1" applyAlignment="1">
      <alignment horizontal="center" vertical="center"/>
    </xf>
    <xf numFmtId="0" fontId="26" fillId="0" borderId="71" xfId="0" applyFont="1" applyBorder="1" applyAlignment="1">
      <alignment horizontal="centerContinuous" vertical="center"/>
    </xf>
    <xf numFmtId="0" fontId="0" fillId="0" borderId="26" xfId="0" applyBorder="1" applyAlignment="1">
      <alignment horizontal="center" vertical="center"/>
    </xf>
    <xf numFmtId="0" fontId="0" fillId="0" borderId="9" xfId="0" applyBorder="1" applyAlignment="1">
      <alignment horizontal="center" vertical="center"/>
    </xf>
    <xf numFmtId="0" fontId="0" fillId="2" borderId="32" xfId="3" applyFont="1" applyFill="1" applyBorder="1" applyAlignment="1">
      <alignment horizontal="center" vertical="center" wrapText="1"/>
    </xf>
    <xf numFmtId="0" fontId="0" fillId="2" borderId="33" xfId="3" applyFont="1" applyFill="1" applyBorder="1" applyAlignment="1">
      <alignment horizontal="center" vertical="center" wrapText="1"/>
    </xf>
    <xf numFmtId="0" fontId="0" fillId="2" borderId="34" xfId="3" applyFont="1" applyFill="1" applyBorder="1" applyAlignment="1">
      <alignment horizontal="center" vertical="center" wrapText="1"/>
    </xf>
    <xf numFmtId="0" fontId="0" fillId="2" borderId="35" xfId="3" applyFont="1" applyFill="1" applyBorder="1" applyAlignment="1">
      <alignment horizontal="center" vertical="center" wrapText="1"/>
    </xf>
    <xf numFmtId="0" fontId="0" fillId="2" borderId="0" xfId="3" applyFont="1" applyFill="1" applyAlignment="1">
      <alignment horizontal="center" vertical="center" wrapText="1"/>
    </xf>
    <xf numFmtId="0" fontId="0" fillId="2" borderId="36" xfId="3" applyFont="1" applyFill="1" applyBorder="1" applyAlignment="1">
      <alignment horizontal="center" vertical="center" wrapText="1"/>
    </xf>
    <xf numFmtId="0" fontId="0" fillId="2" borderId="37" xfId="3" applyFont="1" applyFill="1" applyBorder="1" applyAlignment="1">
      <alignment horizontal="center" vertical="center" wrapText="1"/>
    </xf>
    <xf numFmtId="0" fontId="0" fillId="2" borderId="38" xfId="3" applyFont="1" applyFill="1" applyBorder="1" applyAlignment="1">
      <alignment horizontal="center" vertical="center" wrapText="1"/>
    </xf>
    <xf numFmtId="0" fontId="0" fillId="2" borderId="39" xfId="3" applyFont="1" applyFill="1" applyBorder="1" applyAlignment="1">
      <alignment horizontal="center" vertical="center" wrapText="1"/>
    </xf>
    <xf numFmtId="0" fontId="0" fillId="0" borderId="27" xfId="0" applyBorder="1" applyAlignment="1">
      <alignment horizontal="center" vertical="center"/>
    </xf>
    <xf numFmtId="0" fontId="0" fillId="0" borderId="0" xfId="0" applyAlignment="1">
      <alignment horizontal="center" vertical="center"/>
    </xf>
    <xf numFmtId="0" fontId="0" fillId="0" borderId="12" xfId="0" applyBorder="1" applyAlignment="1">
      <alignment horizontal="center" vertical="center"/>
    </xf>
    <xf numFmtId="0" fontId="0" fillId="0" borderId="14" xfId="0" applyBorder="1" applyAlignment="1">
      <alignment horizontal="center" vertical="center"/>
    </xf>
    <xf numFmtId="0" fontId="0" fillId="0" borderId="25" xfId="0" applyBorder="1" applyAlignment="1">
      <alignment horizontal="center" vertical="center"/>
    </xf>
    <xf numFmtId="0" fontId="0" fillId="0" borderId="10" xfId="0" applyBorder="1" applyAlignment="1">
      <alignment horizontal="center" vertical="center"/>
    </xf>
    <xf numFmtId="0" fontId="0" fillId="0" borderId="13" xfId="0" applyBorder="1" applyAlignment="1">
      <alignment horizontal="center" vertical="center"/>
    </xf>
    <xf numFmtId="164" fontId="3" fillId="0" borderId="19" xfId="3" applyNumberFormat="1" applyFont="1" applyBorder="1" applyAlignment="1">
      <alignment vertical="center"/>
    </xf>
    <xf numFmtId="164" fontId="3" fillId="0" borderId="20" xfId="3" applyNumberFormat="1" applyFont="1" applyBorder="1" applyAlignment="1">
      <alignment vertical="center"/>
    </xf>
    <xf numFmtId="4" fontId="15" fillId="0" borderId="20" xfId="5" quotePrefix="1" applyNumberFormat="1" applyFont="1" applyBorder="1" applyAlignment="1">
      <alignment horizontal="center"/>
    </xf>
    <xf numFmtId="0" fontId="0" fillId="0" borderId="25" xfId="0" applyBorder="1" applyAlignment="1">
      <alignment horizontal="justify" vertical="center"/>
    </xf>
    <xf numFmtId="0" fontId="0" fillId="0" borderId="10" xfId="0" applyBorder="1" applyAlignment="1">
      <alignment horizontal="justify" vertical="center"/>
    </xf>
    <xf numFmtId="0" fontId="0" fillId="0" borderId="13" xfId="0" applyBorder="1" applyAlignment="1">
      <alignment horizontal="justify" vertical="center"/>
    </xf>
    <xf numFmtId="164" fontId="3" fillId="0" borderId="19" xfId="3" applyNumberFormat="1" applyFont="1" applyBorder="1" applyAlignment="1">
      <alignment horizontal="left" vertical="center"/>
    </xf>
    <xf numFmtId="164" fontId="3" fillId="0" borderId="20" xfId="3" applyNumberFormat="1" applyFont="1" applyBorder="1" applyAlignment="1">
      <alignment horizontal="left" vertical="center"/>
    </xf>
    <xf numFmtId="0" fontId="0" fillId="0" borderId="25" xfId="0" applyBorder="1" applyAlignment="1">
      <alignment horizontal="center" vertical="center" wrapText="1"/>
    </xf>
    <xf numFmtId="0" fontId="0" fillId="0" borderId="10" xfId="0" applyBorder="1" applyAlignment="1">
      <alignment horizontal="center" vertical="center" wrapText="1"/>
    </xf>
    <xf numFmtId="0" fontId="0" fillId="0" borderId="26" xfId="0" applyBorder="1" applyAlignment="1">
      <alignment horizontal="center" vertical="center" wrapText="1"/>
    </xf>
    <xf numFmtId="0" fontId="0" fillId="0" borderId="9"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5" fillId="0" borderId="0" xfId="0" applyFont="1" applyAlignment="1">
      <alignment horizontal="center" vertical="center" wrapText="1"/>
    </xf>
    <xf numFmtId="0" fontId="6" fillId="0" borderId="0" xfId="1" applyFont="1" applyAlignment="1">
      <alignment horizontal="left" wrapText="1"/>
    </xf>
    <xf numFmtId="17" fontId="3" fillId="0" borderId="0" xfId="0" applyNumberFormat="1" applyFont="1" applyAlignment="1">
      <alignment horizontal="left" vertical="top" wrapText="1"/>
    </xf>
    <xf numFmtId="0" fontId="3" fillId="0" borderId="0" xfId="0" applyFont="1" applyAlignment="1">
      <alignment horizontal="left" vertical="top" wrapText="1"/>
    </xf>
    <xf numFmtId="0" fontId="3" fillId="0" borderId="1" xfId="0" applyFont="1" applyBorder="1" applyAlignment="1">
      <alignment horizontal="left" vertical="top" wrapText="1"/>
    </xf>
    <xf numFmtId="43" fontId="11" fillId="0" borderId="1" xfId="2" applyNumberFormat="1" applyFont="1" applyBorder="1" applyAlignment="1">
      <alignment horizontal="left"/>
    </xf>
    <xf numFmtId="0" fontId="7" fillId="0" borderId="2" xfId="0" applyFont="1" applyBorder="1" applyAlignment="1">
      <alignment horizontal="center" vertical="top"/>
    </xf>
    <xf numFmtId="0" fontId="7" fillId="0" borderId="3" xfId="0" applyFont="1" applyBorder="1" applyAlignment="1">
      <alignment horizontal="center" vertical="top"/>
    </xf>
    <xf numFmtId="0" fontId="7" fillId="0" borderId="4" xfId="0" applyFont="1" applyBorder="1" applyAlignment="1">
      <alignment horizontal="center" vertical="top"/>
    </xf>
    <xf numFmtId="0" fontId="7" fillId="0" borderId="5" xfId="0" applyFont="1" applyBorder="1" applyAlignment="1">
      <alignment horizontal="center" vertical="top"/>
    </xf>
    <xf numFmtId="0" fontId="0" fillId="0" borderId="26" xfId="0" applyBorder="1" applyAlignment="1">
      <alignment horizontal="justify" vertical="top"/>
    </xf>
    <xf numFmtId="0" fontId="0" fillId="0" borderId="27" xfId="0" applyBorder="1" applyAlignment="1">
      <alignment horizontal="justify" vertical="top"/>
    </xf>
    <xf numFmtId="0" fontId="0" fillId="0" borderId="28" xfId="0" applyBorder="1" applyAlignment="1">
      <alignment horizontal="justify" vertical="top"/>
    </xf>
    <xf numFmtId="0" fontId="0" fillId="0" borderId="9" xfId="0" applyBorder="1" applyAlignment="1">
      <alignment horizontal="justify" vertical="top"/>
    </xf>
    <xf numFmtId="0" fontId="0" fillId="0" borderId="0" xfId="0" applyAlignment="1">
      <alignment horizontal="justify" vertical="top"/>
    </xf>
    <xf numFmtId="0" fontId="0" fillId="0" borderId="11" xfId="0" applyBorder="1" applyAlignment="1">
      <alignment horizontal="justify" vertical="top"/>
    </xf>
    <xf numFmtId="0" fontId="0" fillId="0" borderId="12" xfId="0" applyBorder="1" applyAlignment="1">
      <alignment horizontal="justify" vertical="top"/>
    </xf>
    <xf numFmtId="0" fontId="0" fillId="0" borderId="14" xfId="0" applyBorder="1" applyAlignment="1">
      <alignment horizontal="justify" vertical="top"/>
    </xf>
    <xf numFmtId="0" fontId="0" fillId="0" borderId="15" xfId="0" applyBorder="1" applyAlignment="1">
      <alignment horizontal="justify" vertical="top"/>
    </xf>
    <xf numFmtId="0" fontId="0" fillId="0" borderId="6" xfId="0" applyBorder="1" applyAlignment="1">
      <alignment horizontal="center" vertical="center"/>
    </xf>
    <xf numFmtId="0" fontId="0" fillId="0" borderId="6" xfId="0" applyBorder="1" applyAlignment="1">
      <alignment horizontal="justify" vertical="top"/>
    </xf>
    <xf numFmtId="0" fontId="0" fillId="0" borderId="3" xfId="0" applyBorder="1" applyAlignment="1">
      <alignment horizontal="justify" vertical="top"/>
    </xf>
    <xf numFmtId="0" fontId="0" fillId="0" borderId="8" xfId="0" applyBorder="1" applyAlignment="1">
      <alignment horizontal="justify" vertical="top"/>
    </xf>
    <xf numFmtId="0" fontId="0" fillId="0" borderId="3" xfId="0" applyBorder="1" applyAlignment="1">
      <alignment horizontal="center" vertical="center"/>
    </xf>
    <xf numFmtId="43" fontId="10" fillId="0" borderId="0" xfId="1" applyNumberFormat="1" applyFont="1" applyAlignment="1">
      <alignment horizontal="center" vertical="top" wrapText="1"/>
    </xf>
    <xf numFmtId="164" fontId="3" fillId="0" borderId="19" xfId="3" applyNumberFormat="1" applyFont="1" applyBorder="1" applyAlignment="1">
      <alignment horizontal="center" vertical="center"/>
    </xf>
    <xf numFmtId="164" fontId="3" fillId="0" borderId="20" xfId="3" applyNumberFormat="1" applyFont="1" applyBorder="1" applyAlignment="1">
      <alignment horizontal="center" vertical="center"/>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7" xfId="0" applyBorder="1" applyAlignment="1">
      <alignment horizontal="center" vertical="center"/>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29" xfId="0" applyBorder="1" applyAlignment="1">
      <alignment horizontal="justify" vertical="top" wrapText="1"/>
    </xf>
    <xf numFmtId="0" fontId="0" fillId="0" borderId="25" xfId="0" applyBorder="1" applyAlignment="1">
      <alignment horizontal="justify" vertical="top" wrapText="1"/>
    </xf>
    <xf numFmtId="0" fontId="0" fillId="0" borderId="10" xfId="0" applyBorder="1" applyAlignment="1">
      <alignment horizontal="justify" vertical="top" wrapText="1"/>
    </xf>
    <xf numFmtId="0" fontId="0" fillId="0" borderId="13" xfId="0" applyBorder="1" applyAlignment="1">
      <alignment horizontal="justify" vertical="top" wrapText="1"/>
    </xf>
    <xf numFmtId="0" fontId="0" fillId="0" borderId="28" xfId="0" applyBorder="1" applyAlignment="1">
      <alignment horizontal="center" vertical="center"/>
    </xf>
    <xf numFmtId="0" fontId="0" fillId="0" borderId="11" xfId="0" applyBorder="1" applyAlignment="1">
      <alignment horizontal="center" vertical="center"/>
    </xf>
    <xf numFmtId="0" fontId="0" fillId="0" borderId="15" xfId="0" applyBorder="1" applyAlignment="1">
      <alignment horizontal="center" vertical="center"/>
    </xf>
    <xf numFmtId="0" fontId="0" fillId="2" borderId="32" xfId="3" applyFont="1" applyFill="1" applyBorder="1" applyAlignment="1">
      <alignment horizontal="center" vertical="top" wrapText="1"/>
    </xf>
    <xf numFmtId="0" fontId="0" fillId="2" borderId="33" xfId="3" applyFont="1" applyFill="1" applyBorder="1" applyAlignment="1">
      <alignment horizontal="center" vertical="top" wrapText="1"/>
    </xf>
    <xf numFmtId="0" fontId="0" fillId="2" borderId="34" xfId="3" applyFont="1" applyFill="1" applyBorder="1" applyAlignment="1">
      <alignment horizontal="center" vertical="top" wrapText="1"/>
    </xf>
    <xf numFmtId="0" fontId="0" fillId="2" borderId="35" xfId="3" applyFont="1" applyFill="1" applyBorder="1" applyAlignment="1">
      <alignment horizontal="center" vertical="top" wrapText="1"/>
    </xf>
    <xf numFmtId="0" fontId="0" fillId="2" borderId="0" xfId="3" applyFont="1" applyFill="1" applyAlignment="1">
      <alignment horizontal="center" vertical="top" wrapText="1"/>
    </xf>
    <xf numFmtId="0" fontId="0" fillId="2" borderId="36" xfId="3" applyFont="1" applyFill="1" applyBorder="1" applyAlignment="1">
      <alignment horizontal="center" vertical="top" wrapText="1"/>
    </xf>
    <xf numFmtId="0" fontId="0" fillId="2" borderId="37" xfId="3" applyFont="1" applyFill="1" applyBorder="1" applyAlignment="1">
      <alignment horizontal="center" vertical="top" wrapText="1"/>
    </xf>
    <xf numFmtId="0" fontId="0" fillId="2" borderId="38" xfId="3" applyFont="1" applyFill="1" applyBorder="1" applyAlignment="1">
      <alignment horizontal="center" vertical="top" wrapText="1"/>
    </xf>
    <xf numFmtId="0" fontId="0" fillId="2" borderId="39" xfId="3" applyFont="1" applyFill="1" applyBorder="1" applyAlignment="1">
      <alignment horizontal="center" vertical="top" wrapText="1"/>
    </xf>
    <xf numFmtId="2" fontId="13" fillId="2" borderId="43" xfId="3" applyNumberFormat="1" applyFont="1" applyFill="1" applyBorder="1" applyAlignment="1">
      <alignment horizontal="center" vertical="center"/>
    </xf>
    <xf numFmtId="2" fontId="13" fillId="2" borderId="41" xfId="3" applyNumberFormat="1" applyFont="1" applyFill="1" applyBorder="1" applyAlignment="1">
      <alignment horizontal="center" vertical="center"/>
    </xf>
    <xf numFmtId="2" fontId="13" fillId="2" borderId="42" xfId="3" applyNumberFormat="1" applyFont="1" applyFill="1" applyBorder="1" applyAlignment="1">
      <alignment horizontal="center" vertical="center"/>
    </xf>
    <xf numFmtId="0" fontId="0" fillId="0" borderId="26" xfId="0" applyBorder="1" applyAlignment="1">
      <alignment horizontal="justify" vertical="center"/>
    </xf>
    <xf numFmtId="0" fontId="0" fillId="0" borderId="9" xfId="0" applyBorder="1" applyAlignment="1">
      <alignment horizontal="justify" vertical="center"/>
    </xf>
    <xf numFmtId="0" fontId="0" fillId="0" borderId="12" xfId="0" applyBorder="1" applyAlignment="1">
      <alignment horizontal="justify" vertical="center"/>
    </xf>
    <xf numFmtId="2" fontId="17" fillId="0" borderId="43" xfId="0" applyNumberFormat="1" applyFont="1" applyBorder="1" applyAlignment="1">
      <alignment horizontal="center"/>
    </xf>
    <xf numFmtId="2" fontId="17" fillId="0" borderId="41" xfId="0" applyNumberFormat="1" applyFont="1" applyBorder="1" applyAlignment="1">
      <alignment horizontal="center"/>
    </xf>
    <xf numFmtId="2" fontId="17" fillId="0" borderId="44" xfId="0" applyNumberFormat="1" applyFont="1" applyBorder="1" applyAlignment="1">
      <alignment horizontal="center"/>
    </xf>
    <xf numFmtId="2" fontId="17" fillId="0" borderId="42" xfId="0" applyNumberFormat="1" applyFont="1" applyBorder="1" applyAlignment="1">
      <alignment horizontal="center"/>
    </xf>
    <xf numFmtId="0" fontId="0" fillId="0" borderId="29" xfId="0" applyBorder="1" applyAlignment="1">
      <alignment horizontal="center" vertical="center" wrapText="1"/>
    </xf>
    <xf numFmtId="0" fontId="0" fillId="0" borderId="26" xfId="0" applyBorder="1" applyAlignment="1">
      <alignment horizontal="justify" vertical="top" wrapText="1"/>
    </xf>
    <xf numFmtId="0" fontId="27" fillId="0" borderId="30" xfId="10" applyFont="1" applyBorder="1" applyAlignment="1">
      <alignment horizontal="left" vertical="center" wrapText="1"/>
    </xf>
    <xf numFmtId="0" fontId="27" fillId="0" borderId="31" xfId="10" applyFont="1" applyBorder="1" applyAlignment="1">
      <alignment horizontal="left" vertical="center" wrapText="1"/>
    </xf>
    <xf numFmtId="0" fontId="27" fillId="0" borderId="59" xfId="10" applyFont="1" applyBorder="1" applyAlignment="1">
      <alignment horizontal="left" vertical="center" wrapText="1"/>
    </xf>
    <xf numFmtId="0" fontId="27" fillId="0" borderId="62" xfId="10" applyFont="1" applyBorder="1" applyAlignment="1">
      <alignment horizontal="left" vertical="center" wrapText="1"/>
    </xf>
    <xf numFmtId="0" fontId="27" fillId="0" borderId="63" xfId="10" applyFont="1" applyBorder="1" applyAlignment="1">
      <alignment horizontal="left" vertical="center" wrapText="1"/>
    </xf>
    <xf numFmtId="0" fontId="27" fillId="0" borderId="64" xfId="10" applyFont="1" applyBorder="1" applyAlignment="1">
      <alignment horizontal="left" vertical="center" wrapText="1"/>
    </xf>
    <xf numFmtId="0" fontId="26" fillId="0" borderId="46" xfId="0" applyFont="1" applyBorder="1" applyAlignment="1">
      <alignment horizontal="center" vertical="center"/>
    </xf>
    <xf numFmtId="0" fontId="26" fillId="0" borderId="0" xfId="0" applyFont="1" applyAlignment="1">
      <alignment horizontal="center" vertical="center"/>
    </xf>
    <xf numFmtId="0" fontId="26" fillId="0" borderId="47" xfId="0" applyFont="1" applyBorder="1" applyAlignment="1">
      <alignment horizontal="center" vertical="center"/>
    </xf>
    <xf numFmtId="0" fontId="26" fillId="0" borderId="48" xfId="0" applyFont="1" applyBorder="1" applyAlignment="1">
      <alignment horizontal="center" vertical="center"/>
    </xf>
    <xf numFmtId="0" fontId="26" fillId="0" borderId="49" xfId="0" applyFont="1" applyBorder="1" applyAlignment="1">
      <alignment horizontal="center" vertical="center"/>
    </xf>
    <xf numFmtId="0" fontId="26" fillId="0" borderId="50" xfId="0" applyFont="1" applyBorder="1" applyAlignment="1">
      <alignment horizontal="center" vertical="center"/>
    </xf>
    <xf numFmtId="0" fontId="26" fillId="0" borderId="0" xfId="10" applyFont="1" applyAlignment="1">
      <alignment horizontal="center" vertical="center" wrapText="1"/>
    </xf>
    <xf numFmtId="0" fontId="26" fillId="0" borderId="49" xfId="10" applyFont="1" applyBorder="1" applyAlignment="1">
      <alignment horizontal="center" vertical="top" wrapText="1"/>
    </xf>
    <xf numFmtId="0" fontId="27" fillId="0" borderId="55" xfId="10" applyFont="1" applyBorder="1" applyAlignment="1">
      <alignment vertical="center" wrapText="1"/>
    </xf>
    <xf numFmtId="0" fontId="27" fillId="0" borderId="56" xfId="10" applyFont="1" applyBorder="1" applyAlignment="1">
      <alignment vertical="center" wrapText="1"/>
    </xf>
    <xf numFmtId="0" fontId="27" fillId="0" borderId="57" xfId="10" applyFont="1" applyBorder="1" applyAlignment="1">
      <alignment vertical="center" wrapText="1"/>
    </xf>
    <xf numFmtId="0" fontId="27" fillId="0" borderId="30" xfId="10" applyFont="1" applyBorder="1" applyAlignment="1">
      <alignment vertical="center" wrapText="1"/>
    </xf>
    <xf numFmtId="0" fontId="27" fillId="0" borderId="31" xfId="10" applyFont="1" applyBorder="1" applyAlignment="1">
      <alignment vertical="center" wrapText="1"/>
    </xf>
    <xf numFmtId="0" fontId="27" fillId="0" borderId="59" xfId="10" applyFont="1" applyBorder="1" applyAlignment="1">
      <alignment vertical="center" wrapText="1"/>
    </xf>
    <xf numFmtId="0" fontId="21" fillId="0" borderId="0" xfId="6" applyFont="1" applyAlignment="1">
      <alignment horizontal="center" vertical="center" wrapText="1"/>
    </xf>
    <xf numFmtId="0" fontId="25" fillId="0" borderId="0" xfId="0" applyFont="1" applyAlignment="1">
      <alignment horizontal="center" vertical="center" wrapText="1"/>
    </xf>
    <xf numFmtId="49" fontId="21" fillId="0" borderId="45" xfId="6" applyNumberFormat="1" applyFont="1" applyBorder="1" applyAlignment="1">
      <alignment horizontal="center" vertical="center"/>
    </xf>
    <xf numFmtId="49" fontId="21" fillId="0" borderId="0" xfId="6" applyNumberFormat="1" applyFont="1" applyAlignment="1">
      <alignment horizontal="center" vertical="center"/>
    </xf>
    <xf numFmtId="0" fontId="22" fillId="0" borderId="0" xfId="6" applyFont="1" applyAlignment="1">
      <alignment horizontal="center"/>
    </xf>
    <xf numFmtId="0" fontId="22" fillId="0" borderId="49" xfId="6" applyFont="1" applyBorder="1" applyAlignment="1">
      <alignment horizontal="center"/>
    </xf>
    <xf numFmtId="0" fontId="22" fillId="0" borderId="0" xfId="6" applyFont="1" applyAlignment="1">
      <alignment horizontal="center" vertical="center"/>
    </xf>
    <xf numFmtId="0" fontId="25" fillId="0" borderId="0" xfId="0" applyFont="1" applyAlignment="1">
      <alignment horizontal="center" vertical="center"/>
    </xf>
    <xf numFmtId="4" fontId="22" fillId="0" borderId="0" xfId="6" applyNumberFormat="1" applyFont="1" applyAlignment="1">
      <alignment horizontal="center" vertical="center"/>
    </xf>
    <xf numFmtId="0" fontId="22" fillId="0" borderId="0" xfId="6" applyFont="1" applyAlignment="1">
      <alignment horizontal="justify" vertical="top" wrapText="1"/>
    </xf>
    <xf numFmtId="49" fontId="22" fillId="0" borderId="0" xfId="6" applyNumberFormat="1" applyFont="1" applyAlignment="1">
      <alignment horizontal="center" vertical="center"/>
    </xf>
    <xf numFmtId="167" fontId="22" fillId="0" borderId="0" xfId="6" applyNumberFormat="1" applyFont="1" applyAlignment="1">
      <alignment horizontal="center" vertical="center"/>
    </xf>
    <xf numFmtId="43" fontId="21" fillId="0" borderId="45" xfId="6" applyNumberFormat="1" applyFont="1" applyBorder="1" applyAlignment="1">
      <alignment horizontal="center" vertical="top" wrapText="1"/>
    </xf>
    <xf numFmtId="0" fontId="21" fillId="0" borderId="45" xfId="6" applyFont="1" applyBorder="1" applyAlignment="1">
      <alignment horizontal="center" vertical="top" wrapText="1"/>
    </xf>
    <xf numFmtId="0" fontId="21" fillId="0" borderId="0" xfId="6" applyFont="1" applyAlignment="1">
      <alignment horizontal="center" vertical="top" wrapText="1"/>
    </xf>
    <xf numFmtId="0" fontId="23" fillId="0" borderId="29" xfId="0" applyFont="1" applyBorder="1" applyAlignment="1">
      <alignment horizontal="center" vertical="center"/>
    </xf>
    <xf numFmtId="0" fontId="23" fillId="0" borderId="29" xfId="0" applyFont="1" applyBorder="1" applyAlignment="1">
      <alignment horizontal="center" vertical="center" wrapText="1"/>
    </xf>
  </cellXfs>
  <cellStyles count="11">
    <cellStyle name="Millares 2" xfId="8" xr:uid="{00000000-0005-0000-0000-000000000000}"/>
    <cellStyle name="Moneda 2" xfId="9" xr:uid="{00000000-0005-0000-0000-000001000000}"/>
    <cellStyle name="Normal" xfId="0" builtinId="0"/>
    <cellStyle name="Normal 11" xfId="4" xr:uid="{00000000-0005-0000-0000-000003000000}"/>
    <cellStyle name="Normal 12" xfId="3" xr:uid="{00000000-0005-0000-0000-000004000000}"/>
    <cellStyle name="Normal 2" xfId="1" xr:uid="{00000000-0005-0000-0000-000005000000}"/>
    <cellStyle name="Normal 2 2 2" xfId="10" xr:uid="{83AC23FC-F52A-41D0-9951-F18BFB3010DB}"/>
    <cellStyle name="Normal 3" xfId="5" xr:uid="{00000000-0005-0000-0000-000006000000}"/>
    <cellStyle name="Normal 4" xfId="6" xr:uid="{00000000-0005-0000-0000-000007000000}"/>
    <cellStyle name="Normal 4 5" xfId="2" xr:uid="{00000000-0005-0000-0000-000008000000}"/>
    <cellStyle name="Porcentual_$633709265742812500" xfId="7"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40822</xdr:colOff>
      <xdr:row>0</xdr:row>
      <xdr:rowOff>27214</xdr:rowOff>
    </xdr:from>
    <xdr:to>
      <xdr:col>2</xdr:col>
      <xdr:colOff>217714</xdr:colOff>
      <xdr:row>1</xdr:row>
      <xdr:rowOff>18218</xdr:rowOff>
    </xdr:to>
    <xdr:pic>
      <xdr:nvPicPr>
        <xdr:cNvPr id="4" name="Imagen 3">
          <a:extLst>
            <a:ext uri="{FF2B5EF4-FFF2-40B4-BE49-F238E27FC236}">
              <a16:creationId xmlns:a16="http://schemas.microsoft.com/office/drawing/2014/main" id="{F6689572-7BBA-418E-8BF9-F13BBDDB0DB1}"/>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4847" t="4999" r="60357" b="86875"/>
        <a:stretch/>
      </xdr:blipFill>
      <xdr:spPr>
        <a:xfrm>
          <a:off x="40822" y="27214"/>
          <a:ext cx="2326821" cy="6985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971550</xdr:colOff>
      <xdr:row>0</xdr:row>
      <xdr:rowOff>85725</xdr:rowOff>
    </xdr:from>
    <xdr:ext cx="4568755" cy="447674"/>
    <xdr:pic>
      <xdr:nvPicPr>
        <xdr:cNvPr id="2" name="Imagen 1">
          <a:extLst>
            <a:ext uri="{FF2B5EF4-FFF2-40B4-BE49-F238E27FC236}">
              <a16:creationId xmlns:a16="http://schemas.microsoft.com/office/drawing/2014/main" id="{31BE9698-9BE3-4883-B4E0-1D9734C6A3D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14525" y="85725"/>
          <a:ext cx="4568755" cy="4476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RoberTIN\SANMARCOS\MODIFICACIONES\drenaje\BANCO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83433\Documents\PROYECTOS%202020\SAN%20PABLO%20HUITZO\PLATAFORMA\PRESUPUESTOS\TARJETAS\TARJETAS%20DE%20PRECIOS%20UNITARI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NCOS"/>
      <sheetName val="ELEV"/>
    </sheetNames>
    <sheetDataSet>
      <sheetData sheetId="0">
        <row r="1">
          <cell r="C1" t="str">
            <v>FORMULAS NO BORRAR</v>
          </cell>
        </row>
        <row r="3">
          <cell r="C3">
            <v>27000</v>
          </cell>
          <cell r="D3" t="str">
            <v>B.N.28-1 UBICADO A LA DERECHA DE LA ESTACION 27+000.00 S/GUARNICION A UNA DIST. DE 4.00 MTS. ELEV. PROM. 1000.000</v>
          </cell>
        </row>
        <row r="4">
          <cell r="C4" t="str">
            <v/>
          </cell>
          <cell r="D4" t="str">
            <v/>
          </cell>
        </row>
        <row r="5">
          <cell r="C5" t="str">
            <v/>
          </cell>
          <cell r="D5" t="str">
            <v/>
          </cell>
        </row>
        <row r="6">
          <cell r="C6">
            <v>27530</v>
          </cell>
          <cell r="D6" t="str">
            <v>B.N.28-2 UBICADO A LA DERECHA DE LA ESTACION 27+530.00 S/POSTE DE CONCRETO DE C.F.E.  A UNA DIST. DE 9.00 MTS. ELEV. PROM. 1031.995</v>
          </cell>
        </row>
        <row r="7">
          <cell r="C7" t="str">
            <v/>
          </cell>
          <cell r="D7" t="str">
            <v/>
          </cell>
        </row>
        <row r="8">
          <cell r="C8" t="str">
            <v/>
          </cell>
          <cell r="D8" t="str">
            <v/>
          </cell>
        </row>
        <row r="9">
          <cell r="C9">
            <v>28110</v>
          </cell>
          <cell r="D9" t="str">
            <v>B.N.29-1 UBICADO A LA IZQUIERDA DE LA ESTACION 28+110.00 S/GRAPAS EN TRONCO DE ARBOL ENCINO A UNA DIST. DE 12.30 MTS. ELEV. PROM. 1007.170</v>
          </cell>
        </row>
        <row r="10">
          <cell r="C10" t="str">
            <v/>
          </cell>
          <cell r="D10" t="str">
            <v/>
          </cell>
        </row>
        <row r="11">
          <cell r="C11" t="str">
            <v/>
          </cell>
          <cell r="D11" t="str">
            <v/>
          </cell>
        </row>
        <row r="12">
          <cell r="C12">
            <v>28550</v>
          </cell>
          <cell r="D12" t="str">
            <v>B.N.29-2 UBICADO A LA IZQUIERDA DE LA ESTACION 28+550.00 S/GRAPAS EN TRONCO DE ARBOL PAJARITO  A UNA DIST. DE  13.20 MTS. ELEV. PROM. 1023.428</v>
          </cell>
        </row>
        <row r="13">
          <cell r="C13" t="str">
            <v/>
          </cell>
          <cell r="D13" t="str">
            <v/>
          </cell>
        </row>
        <row r="14">
          <cell r="C14" t="str">
            <v/>
          </cell>
          <cell r="D14" t="str">
            <v/>
          </cell>
        </row>
        <row r="15">
          <cell r="C15">
            <v>29056.5</v>
          </cell>
          <cell r="D15" t="str">
            <v>B.N.30-1 UBICADO A LA IZQUIERDA DE LA ESTACION 29+056.50 S/GRAPAS EN TRONCO DE ARBOL MACAHUITE  A UNA DIST. DE  10.00 MTS. ELEV. PROM. 1067.107</v>
          </cell>
        </row>
        <row r="16">
          <cell r="C16" t="str">
            <v/>
          </cell>
          <cell r="D16" t="str">
            <v/>
          </cell>
        </row>
        <row r="17">
          <cell r="C17" t="str">
            <v/>
          </cell>
          <cell r="D17" t="str">
            <v/>
          </cell>
        </row>
        <row r="18">
          <cell r="C18">
            <v>29484.2</v>
          </cell>
          <cell r="D18" t="str">
            <v>B.N.30-2 UBICADO A LA IZQUIERDA DE LA ESTACION 29+484.20 S/GRAPAS EN TRONCO DE ARBOL CUAÑO A UNA DIST. DE 9.90 MTS.  ELEV. PROM. 1101.247</v>
          </cell>
        </row>
        <row r="19">
          <cell r="C19" t="str">
            <v/>
          </cell>
          <cell r="D19" t="str">
            <v/>
          </cell>
        </row>
        <row r="20">
          <cell r="C20" t="str">
            <v/>
          </cell>
          <cell r="D20" t="str">
            <v/>
          </cell>
        </row>
        <row r="21">
          <cell r="C21">
            <v>30024</v>
          </cell>
          <cell r="D21" t="str">
            <v>B.N.31-1 UBICADO A LA IZQUIERDA DE LA ESTACION 30+024.00 S/GRAPAS EN TRONCO DE ARBOL MAMEYITO A UNA DIST. DE  10.20 MTS.  ELEV. PROM. 1151.871</v>
          </cell>
        </row>
        <row r="22">
          <cell r="C22" t="str">
            <v/>
          </cell>
          <cell r="D22" t="str">
            <v/>
          </cell>
        </row>
        <row r="23">
          <cell r="C23" t="str">
            <v/>
          </cell>
          <cell r="D23" t="str">
            <v/>
          </cell>
        </row>
        <row r="24">
          <cell r="C24">
            <v>30513.5</v>
          </cell>
          <cell r="D24" t="str">
            <v>B.N.31-2 UBICADO A LA DERECHA DE LA ESTACION 30+513.50 S/GRAPAS EN TRONCO DE ARBOL MANGO A UNA DIST. DE 10.00 MTS.  ELEV. PROM. 1170.825</v>
          </cell>
        </row>
        <row r="25">
          <cell r="C25" t="str">
            <v/>
          </cell>
          <cell r="D25" t="str">
            <v/>
          </cell>
        </row>
        <row r="26">
          <cell r="C26" t="str">
            <v/>
          </cell>
          <cell r="D26" t="str">
            <v/>
          </cell>
        </row>
        <row r="27">
          <cell r="C27">
            <v>31070</v>
          </cell>
          <cell r="D27" t="str">
            <v>B.N.32-1 UBICADO A LA DERECHA DE LA ESTACION 31+070.00 S/GRAPAS EN TRONCO DE ARBOL ENCINO A UNA DIST. DE 27.00 MTS.  ELEV. PROM. 1158.834</v>
          </cell>
        </row>
        <row r="28">
          <cell r="C28" t="str">
            <v/>
          </cell>
          <cell r="D28" t="str">
            <v/>
          </cell>
        </row>
        <row r="29">
          <cell r="C29" t="str">
            <v/>
          </cell>
          <cell r="D29" t="str">
            <v/>
          </cell>
        </row>
        <row r="30">
          <cell r="C30">
            <v>31640</v>
          </cell>
          <cell r="D30" t="str">
            <v>B.N.32-2 UBICADO A LA IZQUIERDA DE LA ESTACION 31+640.00 S/GRAPAS EN TRONCO DE ARBOL CUIL A UNA DIST. DE 12.00 MTS.  ELEV. PROM. 1171.690</v>
          </cell>
        </row>
        <row r="31">
          <cell r="C31" t="str">
            <v/>
          </cell>
          <cell r="D31" t="str">
            <v/>
          </cell>
        </row>
        <row r="32">
          <cell r="C32" t="str">
            <v/>
          </cell>
          <cell r="D32" t="str">
            <v/>
          </cell>
        </row>
        <row r="33">
          <cell r="C33">
            <v>32050</v>
          </cell>
          <cell r="D33" t="str">
            <v>B.N.33-1 UBICADO A LA IZQUIERDA DE LA ESTACION 32+050.00 S/GRAPAS EN TRONCO DE GUAJE DE PERICO A UNA DIST. DE  15.50 MTS. ELEV. PROM. 1207.070</v>
          </cell>
        </row>
        <row r="34">
          <cell r="C34" t="str">
            <v/>
          </cell>
          <cell r="D34" t="str">
            <v/>
          </cell>
        </row>
        <row r="35">
          <cell r="C35" t="str">
            <v/>
          </cell>
          <cell r="D35" t="str">
            <v/>
          </cell>
        </row>
        <row r="36">
          <cell r="C36">
            <v>32500</v>
          </cell>
          <cell r="D36" t="str">
            <v>B.N.33-2 UBICADO A LA IZQUIERDA DE LA ESTACION 32+500.00 S/GRAPAS EN TRONCO DE ARBOL MAMEYITO A UNA DIST. DE  13.00 MTS. ELEV. PROM. 1245.192</v>
          </cell>
        </row>
        <row r="37">
          <cell r="C37" t="str">
            <v/>
          </cell>
          <cell r="D37" t="str">
            <v/>
          </cell>
        </row>
        <row r="38">
          <cell r="C38" t="str">
            <v/>
          </cell>
          <cell r="D38" t="str">
            <v/>
          </cell>
        </row>
        <row r="39">
          <cell r="C39">
            <v>33090</v>
          </cell>
          <cell r="D39" t="str">
            <v>B.N.34-1 UBICADO A LA IZQUIERDA DE LA ESTACION 33+090.00 S/GRAPAS EN TRONCO DE ARBOL ENCINO A UNA DIST. DE 27.00 M.  ELEV. PROM. 1290.730</v>
          </cell>
        </row>
        <row r="40">
          <cell r="C40" t="str">
            <v/>
          </cell>
          <cell r="D40" t="str">
            <v/>
          </cell>
        </row>
        <row r="41">
          <cell r="C41" t="str">
            <v/>
          </cell>
          <cell r="D41" t="str">
            <v/>
          </cell>
        </row>
        <row r="42">
          <cell r="C42">
            <v>33492</v>
          </cell>
          <cell r="D42" t="str">
            <v>B.N.34-2 UBICADO A LA DERECHA DE LA ESTACION 33+492.00 S/GRAPAS EN TRONCO DE ARBOL MANGO A UNA DIST. DE 16.50 M.  ELEV. PROM. 1306.720</v>
          </cell>
        </row>
        <row r="43">
          <cell r="C43" t="str">
            <v/>
          </cell>
          <cell r="D43" t="str">
            <v/>
          </cell>
        </row>
        <row r="44">
          <cell r="C44" t="str">
            <v/>
          </cell>
          <cell r="D44" t="str">
            <v/>
          </cell>
        </row>
        <row r="45">
          <cell r="C45">
            <v>33991.5</v>
          </cell>
          <cell r="D45" t="str">
            <v>B.N.34-3 UBICADO A LA IZQUIERDA DE LA ESTACION 33+991.50 S/GRAPAS EN TRONCO DE ARBOL MAMEYITO A UNA DIST. DE  32.50 MTS.  ELEV. PROM. 1352.820</v>
          </cell>
        </row>
        <row r="46">
          <cell r="C46" t="str">
            <v/>
          </cell>
          <cell r="D46" t="str">
            <v/>
          </cell>
        </row>
        <row r="47">
          <cell r="C47" t="str">
            <v/>
          </cell>
          <cell r="D47" t="str">
            <v/>
          </cell>
        </row>
        <row r="48">
          <cell r="C48">
            <v>34528</v>
          </cell>
          <cell r="D48" t="str">
            <v>B.N.35-1 UBICADO A LA DERECHA DE LA ESTACION 34+528.00 S/GRAPAS EN TRONCO DE ARBOL NANCHE A UNA DIST. DE  12.20 MTS.  ELEV. PROM. 1385.599</v>
          </cell>
        </row>
        <row r="49">
          <cell r="C49" t="str">
            <v/>
          </cell>
          <cell r="D49" t="str">
            <v/>
          </cell>
        </row>
        <row r="50">
          <cell r="C50" t="str">
            <v/>
          </cell>
          <cell r="D50" t="str">
            <v/>
          </cell>
        </row>
        <row r="51">
          <cell r="C51">
            <v>34948</v>
          </cell>
          <cell r="D51" t="str">
            <v>B.N.35-2 UBICADO A LA DERECHA DE LA ESTACION 34+948.00 S/GRAPAS EN TRONCO DE ARBOL ENCINO A UNA DIST. DE  13.00 MTS.  ELEV. PROM. 1400.525</v>
          </cell>
        </row>
        <row r="52">
          <cell r="C52" t="str">
            <v/>
          </cell>
          <cell r="D52" t="str">
            <v/>
          </cell>
        </row>
        <row r="53">
          <cell r="C53" t="str">
            <v/>
          </cell>
          <cell r="D53" t="str">
            <v/>
          </cell>
        </row>
        <row r="54">
          <cell r="C54">
            <v>35486</v>
          </cell>
          <cell r="D54" t="str">
            <v>B.N.36-1 UBICADO A LA DERECHA DE LA ESTACION 35+486.00 S/GRAPAS EN TRONCO DE ARBOL OCOTE A UNA DIST. DE  13.40 MTS.  ELEV. PROM. 1417.630</v>
          </cell>
        </row>
        <row r="55">
          <cell r="C55" t="str">
            <v/>
          </cell>
          <cell r="D55" t="str">
            <v/>
          </cell>
        </row>
        <row r="56">
          <cell r="C56" t="str">
            <v/>
          </cell>
          <cell r="D56" t="str">
            <v/>
          </cell>
        </row>
        <row r="57">
          <cell r="C57">
            <v>36081</v>
          </cell>
          <cell r="D57" t="str">
            <v>B.N.37-1 UBICADO A LA IZQUIERDA DE LA ESTACION 36+081.00 SOBRE ROCA FIJA A UNA DIST. DE 14.20 MTS. ELEV. PROM. 1428.141</v>
          </cell>
        </row>
        <row r="58">
          <cell r="C58" t="str">
            <v/>
          </cell>
          <cell r="D58" t="str">
            <v/>
          </cell>
        </row>
        <row r="59">
          <cell r="C59" t="str">
            <v/>
          </cell>
          <cell r="D59" t="str">
            <v/>
          </cell>
        </row>
        <row r="60">
          <cell r="C60">
            <v>36492</v>
          </cell>
          <cell r="D60" t="str">
            <v>B.N.37-2 UBICADO A LA DERECHA DE LA ESTACION 36+492.00 S/GRAPAS EN TRONCO DE ARBOL ENCINO A UNA DIST. DE  21.50 MTS. ELEV. PROM. 1452.432</v>
          </cell>
        </row>
        <row r="61">
          <cell r="C61" t="str">
            <v/>
          </cell>
          <cell r="D61" t="str">
            <v/>
          </cell>
        </row>
        <row r="62">
          <cell r="C62" t="str">
            <v/>
          </cell>
          <cell r="D62" t="str">
            <v/>
          </cell>
        </row>
        <row r="63">
          <cell r="C63">
            <v>37000</v>
          </cell>
          <cell r="D63" t="str">
            <v>B.N.38-1 UBICADO A LA IZQUUIERDA DE LA ESTACION 37+000.00 S/GRAPAS EN ORILLA DE VADO A UNA DIST. DE 23.80 MTS. ELEV. PROM. 1489.899</v>
          </cell>
        </row>
        <row r="64">
          <cell r="C64" t="str">
            <v/>
          </cell>
          <cell r="D64" t="str">
            <v/>
          </cell>
        </row>
        <row r="65">
          <cell r="C65" t="str">
            <v/>
          </cell>
          <cell r="D65" t="str">
            <v/>
          </cell>
        </row>
        <row r="66">
          <cell r="C66">
            <v>37605</v>
          </cell>
          <cell r="D66" t="str">
            <v>B.N.38-2 UBICADO A LA DERECHA DE LA ESTACION 37+605.00 S/GRAPAS EN TRONCO DE ARBOL OCOTE A UNA DIST. DE 25.00 MTS. ELEV. PROM. 1532.920</v>
          </cell>
        </row>
        <row r="67">
          <cell r="C67" t="str">
            <v/>
          </cell>
          <cell r="D67" t="str">
            <v/>
          </cell>
        </row>
        <row r="68">
          <cell r="C68" t="str">
            <v/>
          </cell>
          <cell r="D68" t="str">
            <v/>
          </cell>
        </row>
        <row r="69">
          <cell r="C69">
            <v>38080</v>
          </cell>
          <cell r="D69" t="str">
            <v>B.N.39-1 UBICADO A LA IZQUIERDA DE LA ESTACION 38+080.00 S/GRAPAS EN TRONCO DE ARBOL ENCINO A UNA DIST. DE 14.60 MTS. ELEV. PROM. 1582.554</v>
          </cell>
        </row>
        <row r="70">
          <cell r="C70" t="str">
            <v/>
          </cell>
          <cell r="D70" t="str">
            <v/>
          </cell>
        </row>
        <row r="71">
          <cell r="C71" t="str">
            <v/>
          </cell>
          <cell r="D71" t="str">
            <v/>
          </cell>
        </row>
        <row r="72">
          <cell r="C72">
            <v>38505</v>
          </cell>
          <cell r="D72" t="str">
            <v>B.N.39-2 UBICADO A LA IZQUIERDA DE LA ESTACION 38+505.00 S/GRAPAS EN TRONCO DE ARBOL CUAJINICUIL A UNA DIST. DE 21.20 MTS. ELEV. PROM. 1594.997</v>
          </cell>
        </row>
        <row r="73">
          <cell r="C73" t="str">
            <v/>
          </cell>
          <cell r="D73" t="str">
            <v/>
          </cell>
        </row>
        <row r="74">
          <cell r="C74" t="str">
            <v/>
          </cell>
          <cell r="D74" t="str">
            <v/>
          </cell>
        </row>
        <row r="75">
          <cell r="C75">
            <v>39070</v>
          </cell>
          <cell r="D75" t="str">
            <v>B.N.40-1 UBICADO A LA DERECHA DE LA ESTACION 39+070.00 S/GRAPAS EN TRONCO DE ARBOL MAMEYITO A UNA DIST. DE 30.00 MTS. ELEV. PROM. 1600.645</v>
          </cell>
        </row>
        <row r="76">
          <cell r="C76" t="str">
            <v/>
          </cell>
          <cell r="D76" t="str">
            <v/>
          </cell>
        </row>
        <row r="77">
          <cell r="C77" t="str">
            <v/>
          </cell>
          <cell r="D77" t="str">
            <v/>
          </cell>
        </row>
        <row r="78">
          <cell r="C78">
            <v>39600</v>
          </cell>
          <cell r="D78" t="str">
            <v>B.N.40-2 UBICADO A LA IZQUIERDA DE LA ESTACION 39+600.00 S/GRAPAS EN TRONCO DE PALO DE SANGRE A UNA DIST. DE 39.00 MTS. ELEV. PROM. 1571.258</v>
          </cell>
        </row>
        <row r="79">
          <cell r="C79" t="str">
            <v/>
          </cell>
          <cell r="D79" t="str">
            <v/>
          </cell>
        </row>
        <row r="80">
          <cell r="C80" t="str">
            <v/>
          </cell>
          <cell r="D80" t="str">
            <v/>
          </cell>
        </row>
        <row r="81">
          <cell r="C81">
            <v>40068.5</v>
          </cell>
          <cell r="D81" t="str">
            <v>B.N.41-1 UBICADO A LA DERECHA DE LA ESTACION 40+068.50 S/GRAPAS EN TRONCO DE ARBOL ENCINO A UNA DIST. DE 20.00 MTS. ELEV. PROM. 1619.759</v>
          </cell>
        </row>
        <row r="82">
          <cell r="C82" t="str">
            <v/>
          </cell>
          <cell r="D82" t="str">
            <v/>
          </cell>
        </row>
        <row r="83">
          <cell r="C83" t="str">
            <v/>
          </cell>
          <cell r="D83" t="str">
            <v/>
          </cell>
        </row>
        <row r="84">
          <cell r="C84">
            <v>40636</v>
          </cell>
          <cell r="D84" t="str">
            <v>B.N.41-2 UBICADO A LA DERECHA DE LA ESTACION 40+636.00 S/GRAPAS EN TRONCO DE ARBOL ENCINO A UNA DIST. DE 18.60 MTS. ELEV. PROM. 1677.201</v>
          </cell>
        </row>
        <row r="85">
          <cell r="C85" t="str">
            <v/>
          </cell>
          <cell r="D85" t="str">
            <v/>
          </cell>
        </row>
        <row r="86">
          <cell r="C86" t="str">
            <v/>
          </cell>
          <cell r="D86" t="str">
            <v/>
          </cell>
        </row>
        <row r="87">
          <cell r="C87">
            <v>41070</v>
          </cell>
          <cell r="D87" t="str">
            <v>B.N.42-1 UBICADO A LA DERECHA DE LA ESTACION 41+070.00 S/GRAPAS EN TRONCO DE ARBOL ENCINO A UNA DIST. DE 15.60 MTS. ELEV. PROM. 1707.200</v>
          </cell>
        </row>
        <row r="88">
          <cell r="C88" t="str">
            <v/>
          </cell>
          <cell r="D88" t="str">
            <v/>
          </cell>
        </row>
        <row r="89">
          <cell r="C89" t="str">
            <v/>
          </cell>
          <cell r="D89" t="str">
            <v/>
          </cell>
        </row>
        <row r="90">
          <cell r="C90">
            <v>41335.199999999997</v>
          </cell>
          <cell r="D90" t="str">
            <v>B.N.43-2 UBICADO A LA IZQUIERDA DE LA ESTACION 43+622.00 S/GRAPAS EN TRONCO DE ARBOL ENCINO A UNA DIST. DE 25.00 MTS. ELEV. 1721.880</v>
          </cell>
        </row>
        <row r="91">
          <cell r="C91" t="str">
            <v/>
          </cell>
          <cell r="D91" t="str">
            <v/>
          </cell>
        </row>
        <row r="92">
          <cell r="C92" t="str">
            <v/>
          </cell>
          <cell r="D92" t="str">
            <v/>
          </cell>
        </row>
      </sheetData>
      <sheetData sheetId="1">
        <row r="1">
          <cell r="A1" t="str">
            <v>ESTACION</v>
          </cell>
          <cell r="B1" t="str">
            <v>DIST IZQ 1</v>
          </cell>
          <cell r="C1" t="str">
            <v>ELEV IZQ 1</v>
          </cell>
          <cell r="D1" t="str">
            <v>DIST IZQ 2</v>
          </cell>
          <cell r="E1" t="str">
            <v>ELEV IZQ 2</v>
          </cell>
          <cell r="F1" t="str">
            <v>DIST DER 1</v>
          </cell>
          <cell r="G1" t="str">
            <v>ELEV DER 1</v>
          </cell>
          <cell r="H1" t="str">
            <v>DIST DER 2</v>
          </cell>
          <cell r="I1" t="str">
            <v>ELEV DER 2</v>
          </cell>
        </row>
        <row r="3">
          <cell r="A3">
            <v>27218.5</v>
          </cell>
          <cell r="B3">
            <v>12.2</v>
          </cell>
          <cell r="C3">
            <v>1022.07</v>
          </cell>
          <cell r="D3">
            <v>4.4000000000000004</v>
          </cell>
          <cell r="E3">
            <v>1019.15</v>
          </cell>
          <cell r="F3">
            <v>8.1999999999999993</v>
          </cell>
          <cell r="G3">
            <v>1017.75</v>
          </cell>
          <cell r="H3">
            <v>17.2</v>
          </cell>
          <cell r="I3">
            <v>1014.75</v>
          </cell>
        </row>
        <row r="4">
          <cell r="A4">
            <v>27720</v>
          </cell>
          <cell r="B4">
            <v>11.7</v>
          </cell>
          <cell r="C4">
            <v>1029.4660000000001</v>
          </cell>
          <cell r="D4">
            <v>4.2</v>
          </cell>
          <cell r="E4">
            <v>1025.4660000000001</v>
          </cell>
          <cell r="F4">
            <v>4</v>
          </cell>
          <cell r="G4">
            <v>1026.0660000000003</v>
          </cell>
          <cell r="H4">
            <v>20</v>
          </cell>
          <cell r="I4">
            <v>1017.5660000000003</v>
          </cell>
        </row>
        <row r="5">
          <cell r="A5">
            <v>28140</v>
          </cell>
          <cell r="B5">
            <v>15</v>
          </cell>
          <cell r="C5">
            <v>1000.5179999999998</v>
          </cell>
          <cell r="D5">
            <v>4.5</v>
          </cell>
          <cell r="E5">
            <v>1005.7679999999998</v>
          </cell>
          <cell r="F5">
            <v>6</v>
          </cell>
          <cell r="G5">
            <v>1007.8079999999998</v>
          </cell>
          <cell r="H5">
            <v>15</v>
          </cell>
          <cell r="I5">
            <v>1011.1379999999998</v>
          </cell>
        </row>
        <row r="6">
          <cell r="A6">
            <v>28422.1</v>
          </cell>
          <cell r="B6">
            <v>14</v>
          </cell>
          <cell r="C6">
            <v>1001.0910000000002</v>
          </cell>
          <cell r="D6">
            <v>4</v>
          </cell>
          <cell r="E6">
            <v>1009.4710000000001</v>
          </cell>
          <cell r="F6">
            <v>4</v>
          </cell>
          <cell r="G6">
            <v>1010.4410000000001</v>
          </cell>
          <cell r="H6">
            <v>15.5</v>
          </cell>
          <cell r="I6">
            <v>1014.1410000000001</v>
          </cell>
        </row>
        <row r="7">
          <cell r="A7">
            <v>28640</v>
          </cell>
          <cell r="B7">
            <v>20</v>
          </cell>
          <cell r="C7">
            <v>1027.1019999999999</v>
          </cell>
          <cell r="D7">
            <v>3.4</v>
          </cell>
          <cell r="E7">
            <v>1032.1019999999999</v>
          </cell>
          <cell r="F7">
            <v>6.4</v>
          </cell>
          <cell r="G7">
            <v>1036.3019999999999</v>
          </cell>
          <cell r="H7">
            <v>20</v>
          </cell>
          <cell r="I7">
            <v>1039.1019999999999</v>
          </cell>
        </row>
        <row r="8">
          <cell r="A8">
            <v>28883.82</v>
          </cell>
          <cell r="B8">
            <v>13.5</v>
          </cell>
          <cell r="C8">
            <v>1045.385</v>
          </cell>
          <cell r="D8">
            <v>7</v>
          </cell>
          <cell r="E8">
            <v>1048.7249999999999</v>
          </cell>
          <cell r="F8">
            <v>6</v>
          </cell>
          <cell r="G8">
            <v>1051.175</v>
          </cell>
          <cell r="H8">
            <v>15</v>
          </cell>
          <cell r="I8">
            <v>1053.9749999999999</v>
          </cell>
        </row>
        <row r="9">
          <cell r="A9">
            <v>29185.68</v>
          </cell>
          <cell r="B9">
            <v>15</v>
          </cell>
          <cell r="C9">
            <v>1068.6340000000002</v>
          </cell>
          <cell r="D9">
            <v>4</v>
          </cell>
          <cell r="E9">
            <v>1074.3040000000003</v>
          </cell>
          <cell r="F9">
            <v>6.2</v>
          </cell>
          <cell r="G9">
            <v>1076.2440000000001</v>
          </cell>
          <cell r="H9">
            <v>17</v>
          </cell>
          <cell r="I9">
            <v>1078.2440000000001</v>
          </cell>
        </row>
        <row r="10">
          <cell r="A10">
            <v>29448.9</v>
          </cell>
          <cell r="B10">
            <v>16</v>
          </cell>
          <cell r="C10">
            <v>1095.635</v>
          </cell>
          <cell r="D10">
            <v>5</v>
          </cell>
          <cell r="E10">
            <v>1098.835</v>
          </cell>
          <cell r="F10">
            <v>7</v>
          </cell>
          <cell r="G10">
            <v>1100.335</v>
          </cell>
          <cell r="H10">
            <v>15</v>
          </cell>
          <cell r="I10">
            <v>1105.325</v>
          </cell>
        </row>
        <row r="11">
          <cell r="A11">
            <v>29692.52</v>
          </cell>
          <cell r="B11">
            <v>16</v>
          </cell>
          <cell r="C11">
            <v>1114.7070000000001</v>
          </cell>
          <cell r="D11">
            <v>5</v>
          </cell>
          <cell r="E11">
            <v>1117.6270000000002</v>
          </cell>
          <cell r="F11">
            <v>7.7</v>
          </cell>
          <cell r="G11">
            <v>1119.777</v>
          </cell>
          <cell r="H11">
            <v>19</v>
          </cell>
          <cell r="I11">
            <v>1121.6070000000002</v>
          </cell>
        </row>
        <row r="12">
          <cell r="A12">
            <v>29780</v>
          </cell>
          <cell r="B12">
            <v>21.4</v>
          </cell>
          <cell r="C12">
            <v>1124.6980000000001</v>
          </cell>
          <cell r="D12">
            <v>5.3</v>
          </cell>
          <cell r="E12">
            <v>1127.998</v>
          </cell>
          <cell r="F12">
            <v>6.8</v>
          </cell>
          <cell r="G12">
            <v>1134.5980000000002</v>
          </cell>
          <cell r="H12">
            <v>20</v>
          </cell>
          <cell r="I12">
            <v>1137.6980000000001</v>
          </cell>
        </row>
        <row r="13">
          <cell r="A13">
            <v>29970</v>
          </cell>
          <cell r="B13">
            <v>16</v>
          </cell>
          <cell r="C13">
            <v>1142.6079999999997</v>
          </cell>
          <cell r="D13">
            <v>5</v>
          </cell>
          <cell r="E13">
            <v>1144.8779999999997</v>
          </cell>
          <cell r="F13">
            <v>4</v>
          </cell>
          <cell r="G13">
            <v>1146.9079999999999</v>
          </cell>
          <cell r="H13">
            <v>15</v>
          </cell>
          <cell r="I13">
            <v>1150.9979999999998</v>
          </cell>
        </row>
        <row r="14">
          <cell r="A14">
            <v>30320</v>
          </cell>
          <cell r="B14">
            <v>21.1</v>
          </cell>
          <cell r="C14">
            <v>1156.1490000000001</v>
          </cell>
          <cell r="D14">
            <v>7</v>
          </cell>
          <cell r="E14">
            <v>1160.3490000000002</v>
          </cell>
          <cell r="F14">
            <v>5.8</v>
          </cell>
          <cell r="G14">
            <v>1161.0490000000002</v>
          </cell>
          <cell r="H14">
            <v>20</v>
          </cell>
          <cell r="I14">
            <v>1156.1490000000001</v>
          </cell>
        </row>
        <row r="15">
          <cell r="A15">
            <v>31009.68</v>
          </cell>
          <cell r="B15">
            <v>15</v>
          </cell>
          <cell r="C15">
            <v>1149.5629999999994</v>
          </cell>
          <cell r="D15">
            <v>8</v>
          </cell>
          <cell r="E15">
            <v>1153.0629999999994</v>
          </cell>
          <cell r="F15">
            <v>3</v>
          </cell>
          <cell r="G15">
            <v>1158.1529999999996</v>
          </cell>
          <cell r="H15">
            <v>15</v>
          </cell>
          <cell r="I15">
            <v>1162.6229999999998</v>
          </cell>
        </row>
        <row r="16">
          <cell r="A16">
            <v>31285</v>
          </cell>
          <cell r="B16">
            <v>20</v>
          </cell>
          <cell r="C16">
            <v>1142.405</v>
          </cell>
          <cell r="D16">
            <v>2.6</v>
          </cell>
          <cell r="E16">
            <v>1143.7049999999999</v>
          </cell>
          <cell r="F16">
            <v>5.0999999999999996</v>
          </cell>
          <cell r="G16">
            <v>1143.7049999999999</v>
          </cell>
          <cell r="H16">
            <v>21</v>
          </cell>
          <cell r="I16">
            <v>1143.8050000000001</v>
          </cell>
        </row>
        <row r="17">
          <cell r="A17">
            <v>31449.63</v>
          </cell>
          <cell r="B17">
            <v>17</v>
          </cell>
          <cell r="C17">
            <v>1148.415</v>
          </cell>
          <cell r="D17">
            <v>7</v>
          </cell>
          <cell r="E17">
            <v>1151.095</v>
          </cell>
          <cell r="F17">
            <v>7.4</v>
          </cell>
          <cell r="G17">
            <v>1153.2650000000001</v>
          </cell>
          <cell r="H17">
            <v>13.6</v>
          </cell>
          <cell r="I17">
            <v>1156.0650000000001</v>
          </cell>
        </row>
        <row r="18">
          <cell r="A18">
            <v>31610</v>
          </cell>
          <cell r="B18">
            <v>20</v>
          </cell>
          <cell r="C18">
            <v>1164.2869999999996</v>
          </cell>
          <cell r="D18">
            <v>7</v>
          </cell>
          <cell r="E18">
            <v>1166.3869999999995</v>
          </cell>
          <cell r="F18">
            <v>5.0999999999999996</v>
          </cell>
          <cell r="G18">
            <v>1170.0869999999995</v>
          </cell>
          <cell r="H18">
            <v>21</v>
          </cell>
          <cell r="I18">
            <v>1176.1869999999997</v>
          </cell>
        </row>
        <row r="19">
          <cell r="A19">
            <v>31705.7</v>
          </cell>
          <cell r="B19">
            <v>18</v>
          </cell>
          <cell r="C19">
            <v>1167.9669999999999</v>
          </cell>
          <cell r="D19">
            <v>5.5</v>
          </cell>
          <cell r="E19">
            <v>1171.6669999999999</v>
          </cell>
          <cell r="F19">
            <v>6</v>
          </cell>
          <cell r="G19">
            <v>1173.1970000000001</v>
          </cell>
          <cell r="H19">
            <v>24</v>
          </cell>
          <cell r="I19">
            <v>1176.9070000000002</v>
          </cell>
        </row>
        <row r="20">
          <cell r="A20">
            <v>31950</v>
          </cell>
          <cell r="B20">
            <v>15.5</v>
          </cell>
          <cell r="C20">
            <v>1193.0910000000001</v>
          </cell>
          <cell r="D20">
            <v>5</v>
          </cell>
          <cell r="E20">
            <v>1195.231</v>
          </cell>
          <cell r="F20">
            <v>5</v>
          </cell>
          <cell r="G20">
            <v>1199.0809999999999</v>
          </cell>
          <cell r="H20">
            <v>17</v>
          </cell>
          <cell r="I20">
            <v>1202.681</v>
          </cell>
        </row>
        <row r="21">
          <cell r="A21">
            <v>32320</v>
          </cell>
          <cell r="B21">
            <v>15</v>
          </cell>
          <cell r="C21">
            <v>1220.7370000000001</v>
          </cell>
          <cell r="D21">
            <v>5</v>
          </cell>
          <cell r="E21">
            <v>1226.7570000000003</v>
          </cell>
          <cell r="F21">
            <v>4</v>
          </cell>
          <cell r="G21">
            <v>1228.527</v>
          </cell>
          <cell r="H21">
            <v>13.5</v>
          </cell>
          <cell r="I21">
            <v>1233.867</v>
          </cell>
        </row>
        <row r="22">
          <cell r="A22">
            <v>32546.3</v>
          </cell>
          <cell r="B22">
            <v>17</v>
          </cell>
          <cell r="C22">
            <v>1249.6120000000003</v>
          </cell>
          <cell r="D22">
            <v>6.7</v>
          </cell>
          <cell r="E22">
            <v>1253.0620000000004</v>
          </cell>
          <cell r="F22">
            <v>7.7</v>
          </cell>
          <cell r="G22">
            <v>1252.6320000000003</v>
          </cell>
          <cell r="H22">
            <v>16</v>
          </cell>
          <cell r="I22">
            <v>1255.0620000000001</v>
          </cell>
        </row>
        <row r="23">
          <cell r="A23">
            <v>32780</v>
          </cell>
          <cell r="B23">
            <v>20</v>
          </cell>
          <cell r="C23">
            <v>1256.865</v>
          </cell>
          <cell r="D23">
            <v>7.5</v>
          </cell>
          <cell r="E23">
            <v>1264.365</v>
          </cell>
          <cell r="F23">
            <v>5</v>
          </cell>
          <cell r="G23">
            <v>1267.165</v>
          </cell>
          <cell r="H23">
            <v>20</v>
          </cell>
          <cell r="I23">
            <v>1278.365</v>
          </cell>
        </row>
        <row r="24">
          <cell r="A24">
            <v>32986</v>
          </cell>
          <cell r="B24">
            <v>15.6</v>
          </cell>
          <cell r="C24">
            <v>1273.8319999999992</v>
          </cell>
          <cell r="D24">
            <v>5.7</v>
          </cell>
          <cell r="E24">
            <v>1279.9019999999994</v>
          </cell>
          <cell r="F24">
            <v>5</v>
          </cell>
          <cell r="G24">
            <v>1281.4919999999997</v>
          </cell>
          <cell r="H24">
            <v>12</v>
          </cell>
          <cell r="I24">
            <v>1286.2519999999995</v>
          </cell>
        </row>
        <row r="25">
          <cell r="A25">
            <v>33310</v>
          </cell>
          <cell r="B25">
            <v>15</v>
          </cell>
          <cell r="C25">
            <v>1297.5529999999999</v>
          </cell>
          <cell r="D25">
            <v>5</v>
          </cell>
          <cell r="E25">
            <v>1299.2529999999999</v>
          </cell>
          <cell r="F25">
            <v>6</v>
          </cell>
          <cell r="G25">
            <v>1300.953</v>
          </cell>
          <cell r="H25">
            <v>15</v>
          </cell>
          <cell r="I25">
            <v>1300.7529999999999</v>
          </cell>
        </row>
        <row r="26">
          <cell r="A26">
            <v>33460</v>
          </cell>
          <cell r="B26">
            <v>20</v>
          </cell>
          <cell r="C26">
            <v>1302.7889999999998</v>
          </cell>
          <cell r="D26">
            <v>4.5</v>
          </cell>
          <cell r="E26">
            <v>1303.7889999999998</v>
          </cell>
          <cell r="F26">
            <v>4</v>
          </cell>
          <cell r="G26">
            <v>1303.6889999999996</v>
          </cell>
          <cell r="H26">
            <v>19</v>
          </cell>
          <cell r="I26">
            <v>1299.5889999999997</v>
          </cell>
        </row>
        <row r="27">
          <cell r="A27">
            <v>33690</v>
          </cell>
          <cell r="B27">
            <v>13</v>
          </cell>
          <cell r="C27">
            <v>1316.412</v>
          </cell>
          <cell r="D27">
            <v>3.3</v>
          </cell>
          <cell r="E27">
            <v>1323.742</v>
          </cell>
          <cell r="F27">
            <v>5.8</v>
          </cell>
          <cell r="G27">
            <v>1324.7819999999999</v>
          </cell>
          <cell r="H27">
            <v>14.5</v>
          </cell>
          <cell r="I27">
            <v>1331.5919999999999</v>
          </cell>
        </row>
        <row r="28">
          <cell r="A28">
            <v>33840</v>
          </cell>
          <cell r="B28">
            <v>19</v>
          </cell>
          <cell r="C28">
            <v>1328.3590000000004</v>
          </cell>
          <cell r="D28">
            <v>5</v>
          </cell>
          <cell r="E28">
            <v>1336.3590000000004</v>
          </cell>
          <cell r="F28">
            <v>6</v>
          </cell>
          <cell r="G28">
            <v>1340.9590000000003</v>
          </cell>
          <cell r="H28">
            <v>20</v>
          </cell>
          <cell r="I28">
            <v>1345.9590000000003</v>
          </cell>
        </row>
        <row r="29">
          <cell r="A29">
            <v>34060</v>
          </cell>
          <cell r="B29">
            <v>15</v>
          </cell>
          <cell r="C29">
            <v>1363.5389999999998</v>
          </cell>
          <cell r="D29">
            <v>9</v>
          </cell>
          <cell r="E29">
            <v>1359.6689999999996</v>
          </cell>
          <cell r="F29">
            <v>4.5</v>
          </cell>
          <cell r="G29">
            <v>1355.8189999999995</v>
          </cell>
          <cell r="H29">
            <v>11</v>
          </cell>
          <cell r="I29">
            <v>1349.0089999999993</v>
          </cell>
        </row>
        <row r="30">
          <cell r="A30">
            <v>34305.35</v>
          </cell>
          <cell r="B30">
            <v>14</v>
          </cell>
          <cell r="C30">
            <v>1379.4009999999994</v>
          </cell>
          <cell r="D30">
            <v>5.8</v>
          </cell>
          <cell r="E30">
            <v>1372.3409999999994</v>
          </cell>
          <cell r="F30">
            <v>6.3</v>
          </cell>
          <cell r="G30">
            <v>1370.3809999999994</v>
          </cell>
          <cell r="H30">
            <v>15</v>
          </cell>
          <cell r="I30">
            <v>1365.0309999999993</v>
          </cell>
        </row>
        <row r="31">
          <cell r="A31">
            <v>34503.11</v>
          </cell>
          <cell r="B31">
            <v>21.8</v>
          </cell>
          <cell r="C31">
            <v>1385.0319999999992</v>
          </cell>
          <cell r="D31">
            <v>7.2</v>
          </cell>
          <cell r="E31">
            <v>1383.6319999999992</v>
          </cell>
          <cell r="F31">
            <v>4</v>
          </cell>
          <cell r="G31">
            <v>1380.091999999999</v>
          </cell>
          <cell r="H31">
            <v>19</v>
          </cell>
          <cell r="I31">
            <v>1376.9019999999989</v>
          </cell>
        </row>
        <row r="32">
          <cell r="A32">
            <v>34646.949999999997</v>
          </cell>
          <cell r="B32">
            <v>18.7</v>
          </cell>
          <cell r="C32">
            <v>1390.306</v>
          </cell>
          <cell r="D32">
            <v>6</v>
          </cell>
          <cell r="E32">
            <v>1387.126</v>
          </cell>
          <cell r="F32">
            <v>4.2</v>
          </cell>
          <cell r="G32">
            <v>1386.0759999999998</v>
          </cell>
          <cell r="H32">
            <v>23</v>
          </cell>
          <cell r="I32">
            <v>1385.5059999999999</v>
          </cell>
        </row>
        <row r="33">
          <cell r="A33">
            <v>34846.019999999997</v>
          </cell>
          <cell r="B33">
            <v>14</v>
          </cell>
          <cell r="C33">
            <v>1401.8780000000004</v>
          </cell>
          <cell r="D33">
            <v>7.5</v>
          </cell>
          <cell r="E33">
            <v>1397.8180000000002</v>
          </cell>
          <cell r="F33">
            <v>5.2</v>
          </cell>
          <cell r="G33">
            <v>1396.0580000000002</v>
          </cell>
          <cell r="H33">
            <v>17</v>
          </cell>
          <cell r="I33">
            <v>1392.7880000000002</v>
          </cell>
        </row>
        <row r="34">
          <cell r="A34">
            <v>35041.879999999997</v>
          </cell>
          <cell r="B34">
            <v>16</v>
          </cell>
          <cell r="C34">
            <v>1410.2020000000005</v>
          </cell>
          <cell r="D34">
            <v>5.5</v>
          </cell>
          <cell r="E34">
            <v>1407.6520000000003</v>
          </cell>
          <cell r="F34">
            <v>10</v>
          </cell>
          <cell r="G34">
            <v>1402.2830000000004</v>
          </cell>
          <cell r="H34">
            <v>14</v>
          </cell>
          <cell r="I34">
            <v>1400.9430000000004</v>
          </cell>
        </row>
        <row r="35">
          <cell r="A35">
            <v>35211.870000000003</v>
          </cell>
          <cell r="B35">
            <v>16</v>
          </cell>
          <cell r="C35">
            <v>1423.7810000000004</v>
          </cell>
          <cell r="D35">
            <v>5.5</v>
          </cell>
          <cell r="E35">
            <v>1416.0050000000001</v>
          </cell>
          <cell r="F35">
            <v>3.5</v>
          </cell>
          <cell r="G35">
            <v>1414.6290000000004</v>
          </cell>
          <cell r="H35">
            <v>15</v>
          </cell>
          <cell r="I35">
            <v>1405.7330000000002</v>
          </cell>
        </row>
        <row r="36">
          <cell r="A36">
            <v>35685.300000000003</v>
          </cell>
          <cell r="B36">
            <v>15.5</v>
          </cell>
          <cell r="C36">
            <v>1414.2430000000002</v>
          </cell>
          <cell r="D36">
            <v>5</v>
          </cell>
          <cell r="E36">
            <v>1406.4430000000002</v>
          </cell>
          <cell r="F36">
            <v>4</v>
          </cell>
          <cell r="G36">
            <v>1405.308</v>
          </cell>
          <cell r="H36">
            <v>15</v>
          </cell>
          <cell r="I36">
            <v>1396.9679999999998</v>
          </cell>
        </row>
        <row r="37">
          <cell r="A37">
            <v>35749.96</v>
          </cell>
          <cell r="B37">
            <v>22</v>
          </cell>
          <cell r="C37">
            <v>1414.9270000000004</v>
          </cell>
          <cell r="D37">
            <v>8</v>
          </cell>
          <cell r="E37">
            <v>1409.5270000000003</v>
          </cell>
          <cell r="F37">
            <v>9</v>
          </cell>
          <cell r="G37">
            <v>1399.2270000000003</v>
          </cell>
          <cell r="H37">
            <v>21</v>
          </cell>
          <cell r="I37">
            <v>1389.2270000000003</v>
          </cell>
        </row>
        <row r="38">
          <cell r="A38">
            <v>35855</v>
          </cell>
          <cell r="B38">
            <v>16</v>
          </cell>
          <cell r="C38">
            <v>1412.5910000000003</v>
          </cell>
          <cell r="D38">
            <v>3</v>
          </cell>
          <cell r="E38">
            <v>1405.6410000000003</v>
          </cell>
          <cell r="F38">
            <v>7</v>
          </cell>
          <cell r="G38">
            <v>1402.8910000000003</v>
          </cell>
          <cell r="H38">
            <v>15</v>
          </cell>
          <cell r="I38">
            <v>1400.4910000000002</v>
          </cell>
        </row>
        <row r="39">
          <cell r="A39">
            <v>36077.4</v>
          </cell>
          <cell r="B39">
            <v>15</v>
          </cell>
          <cell r="C39">
            <v>1429.0410000000002</v>
          </cell>
          <cell r="D39">
            <v>5</v>
          </cell>
          <cell r="E39">
            <v>1425.5410000000002</v>
          </cell>
          <cell r="F39">
            <v>5</v>
          </cell>
          <cell r="G39">
            <v>1424.5810000000004</v>
          </cell>
          <cell r="H39">
            <v>16</v>
          </cell>
          <cell r="I39">
            <v>1422.4810000000002</v>
          </cell>
        </row>
        <row r="40">
          <cell r="A40">
            <v>36230</v>
          </cell>
          <cell r="B40">
            <v>17.5</v>
          </cell>
          <cell r="C40">
            <v>1449.7729999999997</v>
          </cell>
          <cell r="D40">
            <v>5</v>
          </cell>
          <cell r="E40">
            <v>1442.2929999999997</v>
          </cell>
          <cell r="F40">
            <v>3.7</v>
          </cell>
          <cell r="G40">
            <v>1441.6429999999998</v>
          </cell>
          <cell r="H40">
            <v>15</v>
          </cell>
          <cell r="I40">
            <v>1438.6429999999998</v>
          </cell>
        </row>
        <row r="41">
          <cell r="A41">
            <v>36439.5</v>
          </cell>
          <cell r="B41">
            <v>16</v>
          </cell>
          <cell r="C41">
            <v>1461.5930000000001</v>
          </cell>
          <cell r="D41">
            <v>1</v>
          </cell>
          <cell r="E41">
            <v>1452.6430000000003</v>
          </cell>
          <cell r="F41">
            <v>3.9</v>
          </cell>
          <cell r="G41">
            <v>1452.7530000000002</v>
          </cell>
          <cell r="H41">
            <v>16</v>
          </cell>
          <cell r="I41">
            <v>1443.0630000000001</v>
          </cell>
        </row>
        <row r="42">
          <cell r="A42">
            <v>36530</v>
          </cell>
          <cell r="B42">
            <v>20</v>
          </cell>
          <cell r="C42">
            <v>1463.5370000000003</v>
          </cell>
          <cell r="D42">
            <v>5</v>
          </cell>
          <cell r="E42">
            <v>1455.7870000000003</v>
          </cell>
          <cell r="F42">
            <v>7</v>
          </cell>
          <cell r="G42">
            <v>1448.4470000000001</v>
          </cell>
          <cell r="H42">
            <v>15</v>
          </cell>
          <cell r="I42">
            <v>1444.547</v>
          </cell>
        </row>
        <row r="43">
          <cell r="A43">
            <v>36760</v>
          </cell>
          <cell r="B43">
            <v>22</v>
          </cell>
          <cell r="C43">
            <v>1482.65</v>
          </cell>
          <cell r="D43">
            <v>10</v>
          </cell>
          <cell r="E43">
            <v>1474.65</v>
          </cell>
          <cell r="F43">
            <v>7.5</v>
          </cell>
          <cell r="G43">
            <v>1462.95</v>
          </cell>
          <cell r="H43">
            <v>21.1</v>
          </cell>
          <cell r="I43">
            <v>1453.65</v>
          </cell>
        </row>
        <row r="44">
          <cell r="A44">
            <v>36996.6</v>
          </cell>
          <cell r="B44">
            <v>28.8</v>
          </cell>
          <cell r="C44">
            <v>1490.0240000000003</v>
          </cell>
          <cell r="D44">
            <v>12</v>
          </cell>
          <cell r="E44">
            <v>1485.9740000000004</v>
          </cell>
          <cell r="F44">
            <v>10</v>
          </cell>
          <cell r="G44">
            <v>1477.8540000000003</v>
          </cell>
          <cell r="H44">
            <v>20</v>
          </cell>
          <cell r="I44">
            <v>1472.8240000000003</v>
          </cell>
        </row>
        <row r="45">
          <cell r="A45">
            <v>37177.35</v>
          </cell>
          <cell r="B45">
            <v>20</v>
          </cell>
          <cell r="C45">
            <v>1499.6459999999997</v>
          </cell>
          <cell r="D45">
            <v>8</v>
          </cell>
          <cell r="E45">
            <v>1499.7959999999996</v>
          </cell>
          <cell r="F45">
            <v>12</v>
          </cell>
          <cell r="G45">
            <v>1494.6759999999997</v>
          </cell>
          <cell r="H45">
            <v>20</v>
          </cell>
          <cell r="I45">
            <v>1489.8759999999995</v>
          </cell>
        </row>
        <row r="46">
          <cell r="A46">
            <v>37286.800000000003</v>
          </cell>
          <cell r="B46">
            <v>15.2</v>
          </cell>
          <cell r="C46">
            <v>1505.443</v>
          </cell>
          <cell r="D46">
            <v>3</v>
          </cell>
          <cell r="E46">
            <v>1503.7730000000001</v>
          </cell>
          <cell r="F46">
            <v>6</v>
          </cell>
          <cell r="G46">
            <v>1502.933</v>
          </cell>
          <cell r="H46">
            <v>20</v>
          </cell>
          <cell r="I46">
            <v>1498.8330000000001</v>
          </cell>
        </row>
        <row r="47">
          <cell r="A47">
            <v>37524.800000000003</v>
          </cell>
          <cell r="B47">
            <v>15.7</v>
          </cell>
          <cell r="C47">
            <v>1526.8669999999997</v>
          </cell>
          <cell r="D47">
            <v>6</v>
          </cell>
          <cell r="E47">
            <v>1524.1169999999997</v>
          </cell>
          <cell r="F47">
            <v>6.2</v>
          </cell>
          <cell r="G47">
            <v>1521.9769999999999</v>
          </cell>
          <cell r="H47">
            <v>24.1</v>
          </cell>
          <cell r="I47">
            <v>1515.8369999999998</v>
          </cell>
        </row>
        <row r="48">
          <cell r="A48">
            <v>37710</v>
          </cell>
          <cell r="B48">
            <v>18</v>
          </cell>
          <cell r="C48">
            <v>1546.3779999999997</v>
          </cell>
          <cell r="D48">
            <v>5</v>
          </cell>
          <cell r="E48">
            <v>1542.4879999999998</v>
          </cell>
          <cell r="F48">
            <v>5</v>
          </cell>
          <cell r="G48">
            <v>1540.0879999999997</v>
          </cell>
          <cell r="H48">
            <v>20</v>
          </cell>
          <cell r="I48">
            <v>1537.3879999999997</v>
          </cell>
        </row>
        <row r="49">
          <cell r="A49">
            <v>38080</v>
          </cell>
          <cell r="B49">
            <v>13.6</v>
          </cell>
          <cell r="C49">
            <v>1581.549</v>
          </cell>
          <cell r="D49">
            <v>6</v>
          </cell>
          <cell r="E49">
            <v>1578.3490000000002</v>
          </cell>
          <cell r="F49">
            <v>5</v>
          </cell>
          <cell r="G49">
            <v>1575.4290000000001</v>
          </cell>
          <cell r="H49">
            <v>17</v>
          </cell>
          <cell r="I49">
            <v>1570.499</v>
          </cell>
        </row>
        <row r="50">
          <cell r="A50">
            <v>38183.35</v>
          </cell>
          <cell r="B50">
            <v>15</v>
          </cell>
          <cell r="C50">
            <v>1593.8989999999999</v>
          </cell>
          <cell r="D50">
            <v>5.8</v>
          </cell>
          <cell r="E50">
            <v>1587.319</v>
          </cell>
          <cell r="F50">
            <v>4.5</v>
          </cell>
          <cell r="G50">
            <v>1584.1490000000001</v>
          </cell>
          <cell r="H50">
            <v>15</v>
          </cell>
          <cell r="I50">
            <v>1580.3190000000002</v>
          </cell>
        </row>
        <row r="51">
          <cell r="A51">
            <v>38480</v>
          </cell>
          <cell r="B51">
            <v>15.8</v>
          </cell>
          <cell r="C51">
            <v>1601.1369999999997</v>
          </cell>
          <cell r="D51">
            <v>3.5</v>
          </cell>
          <cell r="E51">
            <v>1597.3869999999997</v>
          </cell>
          <cell r="F51">
            <v>7</v>
          </cell>
          <cell r="G51">
            <v>1595.8569999999997</v>
          </cell>
          <cell r="H51">
            <v>20</v>
          </cell>
          <cell r="I51">
            <v>1589.0169999999998</v>
          </cell>
        </row>
        <row r="52">
          <cell r="A52">
            <v>38740</v>
          </cell>
          <cell r="B52">
            <v>15</v>
          </cell>
          <cell r="C52">
            <v>1598.6320000000001</v>
          </cell>
          <cell r="D52">
            <v>4.5999999999999996</v>
          </cell>
          <cell r="E52">
            <v>1591.6220000000001</v>
          </cell>
          <cell r="F52">
            <v>6.2</v>
          </cell>
          <cell r="G52">
            <v>1585.3420000000003</v>
          </cell>
          <cell r="H52">
            <v>15</v>
          </cell>
          <cell r="I52">
            <v>1581.4420000000005</v>
          </cell>
        </row>
        <row r="53">
          <cell r="A53">
            <v>38830</v>
          </cell>
          <cell r="B53">
            <v>15</v>
          </cell>
          <cell r="C53">
            <v>1594.0320000000004</v>
          </cell>
          <cell r="D53">
            <v>5</v>
          </cell>
          <cell r="E53">
            <v>1590.7720000000004</v>
          </cell>
          <cell r="F53">
            <v>5</v>
          </cell>
          <cell r="G53">
            <v>1587.9820000000004</v>
          </cell>
          <cell r="H53">
            <v>15</v>
          </cell>
          <cell r="I53">
            <v>1584.0320000000006</v>
          </cell>
        </row>
        <row r="54">
          <cell r="A54">
            <v>38934</v>
          </cell>
          <cell r="B54">
            <v>20</v>
          </cell>
          <cell r="C54">
            <v>1582.2180000000005</v>
          </cell>
          <cell r="D54">
            <v>6</v>
          </cell>
          <cell r="E54">
            <v>1580.6980000000005</v>
          </cell>
          <cell r="F54">
            <v>6</v>
          </cell>
          <cell r="G54">
            <v>1577.8580000000004</v>
          </cell>
          <cell r="H54">
            <v>20</v>
          </cell>
          <cell r="I54">
            <v>1572.0780000000004</v>
          </cell>
        </row>
        <row r="55">
          <cell r="A55">
            <v>39175.5</v>
          </cell>
          <cell r="B55">
            <v>15</v>
          </cell>
          <cell r="C55">
            <v>1584.7739999999999</v>
          </cell>
          <cell r="D55">
            <v>5</v>
          </cell>
          <cell r="E55">
            <v>1583.4239999999998</v>
          </cell>
          <cell r="F55">
            <v>8</v>
          </cell>
          <cell r="G55">
            <v>1581.0239999999999</v>
          </cell>
          <cell r="H55">
            <v>20</v>
          </cell>
          <cell r="I55">
            <v>1582.4239999999998</v>
          </cell>
        </row>
        <row r="56">
          <cell r="A56">
            <v>39463.699999999997</v>
          </cell>
          <cell r="B56">
            <v>15</v>
          </cell>
          <cell r="C56">
            <v>1568.0619999999999</v>
          </cell>
          <cell r="D56">
            <v>7</v>
          </cell>
          <cell r="E56">
            <v>1566.0619999999999</v>
          </cell>
          <cell r="F56">
            <v>5</v>
          </cell>
          <cell r="G56">
            <v>1563.7819999999999</v>
          </cell>
          <cell r="H56">
            <v>18</v>
          </cell>
          <cell r="I56">
            <v>1562.3519999999999</v>
          </cell>
        </row>
        <row r="57">
          <cell r="A57">
            <v>39520</v>
          </cell>
          <cell r="B57">
            <v>19.600000000000001</v>
          </cell>
          <cell r="C57">
            <v>1615.4070000000002</v>
          </cell>
          <cell r="D57">
            <v>7</v>
          </cell>
          <cell r="E57">
            <v>1609.4070000000002</v>
          </cell>
          <cell r="F57">
            <v>6.3</v>
          </cell>
          <cell r="G57">
            <v>1598.5070000000001</v>
          </cell>
          <cell r="H57">
            <v>20</v>
          </cell>
          <cell r="I57">
            <v>1589.4070000000002</v>
          </cell>
        </row>
        <row r="58">
          <cell r="A58">
            <v>39559.599999999999</v>
          </cell>
          <cell r="B58">
            <v>26.2</v>
          </cell>
          <cell r="C58">
            <v>1552.3969999999997</v>
          </cell>
          <cell r="D58">
            <v>11</v>
          </cell>
          <cell r="E58">
            <v>1552.5769999999998</v>
          </cell>
          <cell r="F58">
            <v>10</v>
          </cell>
          <cell r="G58">
            <v>1552.6469999999997</v>
          </cell>
          <cell r="H58">
            <v>27.5</v>
          </cell>
          <cell r="I58">
            <v>1549.8469999999998</v>
          </cell>
        </row>
        <row r="59">
          <cell r="A59">
            <v>39760</v>
          </cell>
          <cell r="B59">
            <v>25</v>
          </cell>
          <cell r="C59">
            <v>1589.0350000000001</v>
          </cell>
          <cell r="D59">
            <v>6</v>
          </cell>
          <cell r="E59">
            <v>1585.2650000000001</v>
          </cell>
          <cell r="F59">
            <v>9.5</v>
          </cell>
          <cell r="G59">
            <v>1577.425</v>
          </cell>
          <cell r="H59">
            <v>22</v>
          </cell>
          <cell r="I59">
            <v>1573.595</v>
          </cell>
        </row>
        <row r="60">
          <cell r="A60">
            <v>40104.699999999997</v>
          </cell>
          <cell r="B60">
            <v>21.65</v>
          </cell>
          <cell r="C60">
            <v>1626.9870000000003</v>
          </cell>
          <cell r="D60">
            <v>5.5</v>
          </cell>
          <cell r="E60">
            <v>1620.3470000000004</v>
          </cell>
          <cell r="F60">
            <v>6</v>
          </cell>
          <cell r="G60">
            <v>1620.4470000000003</v>
          </cell>
          <cell r="H60">
            <v>20</v>
          </cell>
          <cell r="I60">
            <v>1615.8170000000005</v>
          </cell>
        </row>
        <row r="61">
          <cell r="A61">
            <v>40220</v>
          </cell>
          <cell r="B61">
            <v>21</v>
          </cell>
          <cell r="C61">
            <v>1637.9860000000001</v>
          </cell>
          <cell r="D61">
            <v>5.3</v>
          </cell>
          <cell r="E61">
            <v>1635.586</v>
          </cell>
          <cell r="F61">
            <v>8</v>
          </cell>
          <cell r="G61">
            <v>1630.5159999999996</v>
          </cell>
          <cell r="H61">
            <v>19.5</v>
          </cell>
          <cell r="I61">
            <v>1627.0159999999996</v>
          </cell>
        </row>
        <row r="62">
          <cell r="A62">
            <v>40420</v>
          </cell>
          <cell r="B62">
            <v>18.399999999999999</v>
          </cell>
          <cell r="C62">
            <v>1653.2920000000001</v>
          </cell>
          <cell r="D62">
            <v>7.6</v>
          </cell>
          <cell r="E62">
            <v>1647.452</v>
          </cell>
          <cell r="F62">
            <v>10</v>
          </cell>
          <cell r="G62">
            <v>1641.3520000000001</v>
          </cell>
          <cell r="H62">
            <v>15</v>
          </cell>
          <cell r="I62">
            <v>1639.2520000000002</v>
          </cell>
        </row>
        <row r="63">
          <cell r="A63">
            <v>40780</v>
          </cell>
          <cell r="B63">
            <v>15</v>
          </cell>
          <cell r="C63">
            <v>1698.2159999999999</v>
          </cell>
          <cell r="D63">
            <v>6</v>
          </cell>
          <cell r="E63">
            <v>1696.2659999999998</v>
          </cell>
          <cell r="F63">
            <v>5</v>
          </cell>
          <cell r="G63">
            <v>1693.6159999999998</v>
          </cell>
          <cell r="H63">
            <v>20</v>
          </cell>
          <cell r="I63">
            <v>1682.3359999999996</v>
          </cell>
        </row>
        <row r="64">
          <cell r="A64">
            <v>40949.699999999997</v>
          </cell>
          <cell r="B64">
            <v>21.3</v>
          </cell>
          <cell r="C64">
            <v>1707.4510000000002</v>
          </cell>
          <cell r="D64">
            <v>6</v>
          </cell>
          <cell r="E64">
            <v>1704.8510000000001</v>
          </cell>
          <cell r="F64">
            <v>5</v>
          </cell>
          <cell r="G64">
            <v>1699.9810000000002</v>
          </cell>
          <cell r="H64">
            <v>20</v>
          </cell>
          <cell r="I64">
            <v>1697.5510000000002</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P.U."/>
    </sheetNames>
    <sheetDataSet>
      <sheetData sheetId="0" refreshError="1">
        <row r="1">
          <cell r="A1" t="str">
            <v xml:space="preserve">H. AYUNTAMIENTO CONSTITUCIONAL DE SAN PABLO HUITZO, ETLA OAXACA 2019-2021 </v>
          </cell>
        </row>
        <row r="16">
          <cell r="A16" t="str">
            <v>TRAZO Y NIVELACIÓN CON EQUIPO TOPOGRÁFICO, ESTABLECIENDO EJES DE REFERENCIA Y BANCOS DE NIVEL, INCLUYE: MATERIALES, MANO DE OBRA, EQUIPO Y HERRAMIENTA P.U.O.T.SEGUN NORMA SCT.N PRY CAR 1.01.002/07</v>
          </cell>
        </row>
        <row r="61">
          <cell r="A61" t="str">
            <v>EXCAVACION A MAQUINA EN REBAJES DE LA CORONA DE CORTES Y/O TERRAPLENES EN MATERIAL TIPO B, INCLUYE ACARREOS P.U.O.T. DE ACUERDO A LAS NORMAS SCT.N.CTR.CAR.1.01.003/11, SCT.N.CTR.CAR.1.01.013/00</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W459"/>
  <sheetViews>
    <sheetView view="pageBreakPreview" zoomScale="70" zoomScaleNormal="85" zoomScaleSheetLayoutView="70" workbookViewId="0">
      <selection activeCell="L84" sqref="L84"/>
    </sheetView>
  </sheetViews>
  <sheetFormatPr baseColWidth="10" defaultColWidth="10.85546875" defaultRowHeight="15" x14ac:dyDescent="0.25"/>
  <cols>
    <col min="1" max="1" width="17.7109375" customWidth="1"/>
    <col min="2" max="2" width="14.42578125" customWidth="1"/>
    <col min="3" max="3" width="14.28515625" customWidth="1"/>
    <col min="4" max="4" width="12.140625" customWidth="1"/>
    <col min="5" max="5" width="14.28515625" customWidth="1"/>
    <col min="6" max="6" width="17.42578125" customWidth="1"/>
    <col min="7" max="7" width="12.28515625" customWidth="1"/>
    <col min="8" max="8" width="12.42578125" customWidth="1"/>
    <col min="9" max="9" width="11.42578125" style="65" customWidth="1"/>
    <col min="10" max="10" width="10" style="65" customWidth="1"/>
    <col min="11" max="11" width="14" customWidth="1"/>
    <col min="12" max="12" width="12.140625" customWidth="1"/>
    <col min="13" max="13" width="13.28515625" customWidth="1"/>
    <col min="14" max="14" width="11.42578125" customWidth="1"/>
    <col min="15" max="15" width="11.28515625" customWidth="1"/>
    <col min="21" max="21" width="14.140625" bestFit="1" customWidth="1"/>
  </cols>
  <sheetData>
    <row r="1" spans="1:23" ht="55.5" customHeight="1" x14ac:dyDescent="0.25">
      <c r="A1" s="1"/>
      <c r="B1" s="174"/>
      <c r="C1" s="174"/>
      <c r="D1" s="174"/>
      <c r="E1" s="174"/>
      <c r="F1" s="174"/>
      <c r="G1" s="174"/>
      <c r="H1" s="174"/>
      <c r="I1" s="174"/>
      <c r="J1" s="174"/>
      <c r="K1" s="174"/>
      <c r="L1" s="174"/>
      <c r="M1" s="174"/>
      <c r="N1" s="2"/>
      <c r="O1" s="2"/>
      <c r="P1" s="3"/>
      <c r="Q1" s="3"/>
      <c r="R1" s="3"/>
    </row>
    <row r="2" spans="1:23" ht="15" customHeight="1" x14ac:dyDescent="0.25">
      <c r="A2" s="1"/>
      <c r="B2" s="4" t="s">
        <v>0</v>
      </c>
      <c r="C2" s="198" t="e">
        <f>+#REF!</f>
        <v>#REF!</v>
      </c>
      <c r="D2" s="198"/>
      <c r="E2" s="198"/>
      <c r="F2" s="198"/>
      <c r="G2" s="198"/>
      <c r="H2" s="198"/>
      <c r="I2" s="198"/>
      <c r="J2" s="198"/>
      <c r="K2" s="198"/>
      <c r="L2" s="175"/>
      <c r="M2" s="175"/>
      <c r="N2" s="5"/>
      <c r="O2" s="5"/>
    </row>
    <row r="3" spans="1:23" ht="15" customHeight="1" x14ac:dyDescent="0.25">
      <c r="A3" s="1"/>
      <c r="B3" s="6"/>
      <c r="C3" s="198"/>
      <c r="D3" s="198"/>
      <c r="E3" s="198"/>
      <c r="F3" s="198"/>
      <c r="G3" s="198"/>
      <c r="H3" s="198"/>
      <c r="I3" s="198"/>
      <c r="J3" s="198"/>
      <c r="K3" s="198"/>
      <c r="L3" s="5"/>
      <c r="M3" s="5"/>
      <c r="N3" s="5"/>
      <c r="O3" s="5"/>
    </row>
    <row r="4" spans="1:23" ht="15" customHeight="1" x14ac:dyDescent="0.25">
      <c r="B4" s="7" t="s">
        <v>1</v>
      </c>
      <c r="C4" s="8" t="e">
        <f>+#REF!</f>
        <v>#REF!</v>
      </c>
      <c r="D4" s="4"/>
      <c r="E4" s="9"/>
      <c r="F4" s="10" t="s">
        <v>2</v>
      </c>
      <c r="G4" s="11" t="e">
        <f>+#REF!</f>
        <v>#REF!</v>
      </c>
      <c r="H4" s="12"/>
      <c r="I4" s="13"/>
      <c r="J4" s="13"/>
      <c r="L4" t="s">
        <v>3</v>
      </c>
      <c r="M4" s="176">
        <v>45095</v>
      </c>
      <c r="N4" s="177"/>
      <c r="O4" s="177"/>
    </row>
    <row r="5" spans="1:23" ht="15.75" thickBot="1" x14ac:dyDescent="0.3">
      <c r="B5" s="14" t="s">
        <v>4</v>
      </c>
      <c r="C5" s="179" t="e">
        <f>+#REF!</f>
        <v>#REF!</v>
      </c>
      <c r="D5" s="179"/>
      <c r="E5" s="179"/>
      <c r="F5" s="10" t="s">
        <v>5</v>
      </c>
      <c r="G5" s="12" t="e">
        <f>+#REF!</f>
        <v>#REF!</v>
      </c>
      <c r="H5" s="12"/>
      <c r="I5" s="13"/>
      <c r="J5" s="13"/>
      <c r="K5" s="15"/>
      <c r="M5" s="178"/>
      <c r="N5" s="178"/>
      <c r="O5" s="178"/>
    </row>
    <row r="6" spans="1:23" ht="21.75" customHeight="1" thickBot="1" x14ac:dyDescent="0.3">
      <c r="A6" s="180" t="s">
        <v>6</v>
      </c>
      <c r="B6" s="181"/>
      <c r="C6" s="181"/>
      <c r="D6" s="181"/>
      <c r="E6" s="181"/>
      <c r="F6" s="181"/>
      <c r="G6" s="181"/>
      <c r="H6" s="182"/>
      <c r="I6" s="182"/>
      <c r="J6" s="182"/>
      <c r="K6" s="182"/>
      <c r="L6" s="182"/>
      <c r="M6" s="182"/>
      <c r="N6" s="182"/>
      <c r="O6" s="183"/>
    </row>
    <row r="7" spans="1:23" ht="6.75" customHeight="1" thickBot="1" x14ac:dyDescent="0.3">
      <c r="A7" s="16"/>
      <c r="B7" s="16"/>
      <c r="C7" s="16"/>
      <c r="D7" s="16"/>
      <c r="E7" s="16"/>
      <c r="F7" s="16"/>
      <c r="G7" s="16"/>
      <c r="H7" s="16"/>
      <c r="I7" s="16"/>
      <c r="J7" s="16"/>
      <c r="K7" s="16"/>
      <c r="L7" s="16"/>
      <c r="M7" s="16"/>
      <c r="N7" s="16"/>
      <c r="O7" s="16"/>
    </row>
    <row r="8" spans="1:23" x14ac:dyDescent="0.25">
      <c r="A8" s="201" t="s">
        <v>7</v>
      </c>
      <c r="B8" s="201" t="s">
        <v>8</v>
      </c>
      <c r="C8" s="202"/>
      <c r="D8" s="203"/>
      <c r="E8" s="203" t="s">
        <v>9</v>
      </c>
      <c r="F8" s="193"/>
      <c r="G8" s="197"/>
      <c r="H8" s="197"/>
      <c r="I8" s="193" t="s">
        <v>10</v>
      </c>
      <c r="J8" s="193" t="s">
        <v>11</v>
      </c>
      <c r="K8" s="194" t="str">
        <f>+'[2]T.P.U.'!$A$16</f>
        <v>TRAZO Y NIVELACIÓN CON EQUIPO TOPOGRÁFICO, ESTABLECIENDO EJES DE REFERENCIA Y BANCOS DE NIVEL, INCLUYE: MATERIALES, MANO DE OBRA, EQUIPO Y HERRAMIENTA P.U.O.T.SEGUN NORMA SCT.N PRY CAR 1.01.002/07</v>
      </c>
      <c r="L8" s="195"/>
      <c r="M8" s="195"/>
      <c r="N8" s="195"/>
      <c r="O8" s="196"/>
    </row>
    <row r="9" spans="1:23" x14ac:dyDescent="0.25">
      <c r="A9" s="171"/>
      <c r="B9" s="171"/>
      <c r="C9" s="169"/>
      <c r="D9" s="158"/>
      <c r="E9" s="158"/>
      <c r="F9" s="143"/>
      <c r="G9" s="154"/>
      <c r="H9" s="154"/>
      <c r="I9" s="143"/>
      <c r="J9" s="143"/>
      <c r="K9" s="187"/>
      <c r="L9" s="188"/>
      <c r="M9" s="188"/>
      <c r="N9" s="188"/>
      <c r="O9" s="189"/>
    </row>
    <row r="10" spans="1:23" x14ac:dyDescent="0.25">
      <c r="A10" s="171"/>
      <c r="B10" s="171"/>
      <c r="C10" s="169"/>
      <c r="D10" s="158"/>
      <c r="E10" s="158"/>
      <c r="F10" s="143"/>
      <c r="G10" s="154"/>
      <c r="H10" s="154"/>
      <c r="I10" s="143"/>
      <c r="J10" s="143"/>
      <c r="K10" s="187"/>
      <c r="L10" s="188"/>
      <c r="M10" s="188"/>
      <c r="N10" s="188"/>
      <c r="O10" s="189"/>
    </row>
    <row r="11" spans="1:23" ht="24.75" customHeight="1" x14ac:dyDescent="0.25">
      <c r="A11" s="172"/>
      <c r="B11" s="172"/>
      <c r="C11" s="173"/>
      <c r="D11" s="159"/>
      <c r="E11" s="159"/>
      <c r="F11" s="155"/>
      <c r="G11" s="156"/>
      <c r="H11" s="156"/>
      <c r="I11" s="155"/>
      <c r="J11" s="155"/>
      <c r="K11" s="190"/>
      <c r="L11" s="191"/>
      <c r="M11" s="191"/>
      <c r="N11" s="191"/>
      <c r="O11" s="192"/>
      <c r="P11" t="s">
        <v>12</v>
      </c>
    </row>
    <row r="12" spans="1:23" ht="11.1" customHeight="1" x14ac:dyDescent="0.25">
      <c r="A12" s="17"/>
      <c r="B12" s="18"/>
      <c r="C12" s="19"/>
      <c r="D12" s="19"/>
      <c r="E12" s="19"/>
      <c r="F12" s="19"/>
      <c r="G12" s="19"/>
      <c r="H12" s="18"/>
      <c r="I12" s="20"/>
      <c r="J12" s="20"/>
      <c r="K12" s="18"/>
      <c r="L12" s="19"/>
      <c r="M12" s="19"/>
      <c r="N12" s="21"/>
      <c r="O12" s="22"/>
    </row>
    <row r="13" spans="1:23" ht="12.75" customHeight="1" x14ac:dyDescent="0.25">
      <c r="A13" s="166" t="s">
        <v>70</v>
      </c>
      <c r="B13" s="167"/>
      <c r="C13" s="167"/>
      <c r="D13" s="167"/>
      <c r="E13" s="23"/>
      <c r="F13" s="23"/>
      <c r="G13" s="23"/>
      <c r="H13" s="24"/>
      <c r="I13" s="25"/>
      <c r="J13" s="25"/>
      <c r="K13" s="26"/>
      <c r="L13" s="27"/>
      <c r="M13" s="27"/>
      <c r="N13" s="28"/>
      <c r="O13" s="29"/>
    </row>
    <row r="14" spans="1:23" ht="11.1" customHeight="1" x14ac:dyDescent="0.25">
      <c r="A14" s="30"/>
      <c r="B14" s="31"/>
      <c r="C14" s="31"/>
      <c r="D14" s="31"/>
      <c r="E14" s="23"/>
      <c r="F14" s="23"/>
      <c r="G14" s="23"/>
      <c r="H14" s="24"/>
      <c r="I14" s="25"/>
      <c r="J14" s="25"/>
      <c r="K14" s="26"/>
      <c r="L14" s="27"/>
      <c r="M14" s="27"/>
      <c r="N14" s="28"/>
      <c r="O14" s="29"/>
      <c r="T14" t="s">
        <v>13</v>
      </c>
      <c r="U14" t="s">
        <v>14</v>
      </c>
      <c r="V14" t="s">
        <v>15</v>
      </c>
      <c r="W14" t="s">
        <v>16</v>
      </c>
    </row>
    <row r="15" spans="1:23" ht="14.25" customHeight="1" x14ac:dyDescent="0.25">
      <c r="A15" s="62">
        <v>0</v>
      </c>
      <c r="B15" s="75">
        <v>493.36</v>
      </c>
      <c r="C15" s="31"/>
      <c r="D15" s="31"/>
      <c r="E15" s="23">
        <f>+B15-A15</f>
        <v>493.36</v>
      </c>
      <c r="F15" s="23"/>
      <c r="G15" s="23"/>
      <c r="H15" s="24"/>
      <c r="I15" s="25">
        <f>+E15</f>
        <v>493.36</v>
      </c>
      <c r="J15" s="25" t="s">
        <v>17</v>
      </c>
      <c r="K15" s="26"/>
      <c r="L15" s="27"/>
      <c r="M15" s="27"/>
      <c r="N15" s="28"/>
      <c r="O15" s="29"/>
      <c r="T15">
        <v>1462</v>
      </c>
      <c r="U15">
        <v>5000</v>
      </c>
      <c r="V15">
        <v>4000</v>
      </c>
      <c r="W15">
        <v>1900</v>
      </c>
    </row>
    <row r="16" spans="1:23" ht="14.25" customHeight="1" x14ac:dyDescent="0.25">
      <c r="A16" s="34">
        <v>20</v>
      </c>
      <c r="B16" s="31"/>
      <c r="C16" s="31"/>
      <c r="D16" s="31"/>
      <c r="E16" s="31"/>
      <c r="F16" s="23"/>
      <c r="G16" s="23"/>
      <c r="H16" s="24"/>
      <c r="I16" s="25"/>
      <c r="J16" s="25"/>
      <c r="K16" s="26"/>
      <c r="L16" s="27"/>
      <c r="M16" s="27"/>
      <c r="N16" s="28"/>
      <c r="O16" s="29"/>
    </row>
    <row r="17" spans="1:21" ht="14.25" customHeight="1" x14ac:dyDescent="0.25">
      <c r="A17" s="34">
        <v>40</v>
      </c>
      <c r="B17" s="31"/>
      <c r="C17" s="31"/>
      <c r="D17" s="31"/>
      <c r="E17" s="31"/>
      <c r="F17" s="23"/>
      <c r="G17" s="23"/>
      <c r="H17" s="24"/>
      <c r="I17" s="25"/>
      <c r="J17" s="25"/>
      <c r="K17" s="26"/>
      <c r="L17" s="27"/>
      <c r="M17" s="27"/>
      <c r="N17" s="28"/>
      <c r="O17" s="29"/>
    </row>
    <row r="18" spans="1:21" ht="14.25" customHeight="1" x14ac:dyDescent="0.25">
      <c r="A18" s="34">
        <v>60</v>
      </c>
      <c r="B18" s="31"/>
      <c r="C18" s="31"/>
      <c r="D18" s="31"/>
      <c r="E18" s="31"/>
      <c r="F18" s="23"/>
      <c r="G18" s="23"/>
      <c r="H18" s="24"/>
      <c r="I18" s="25"/>
      <c r="J18" s="25"/>
      <c r="K18" s="26"/>
      <c r="L18" s="27"/>
      <c r="M18" s="27"/>
      <c r="N18" s="28"/>
      <c r="O18" s="29"/>
    </row>
    <row r="19" spans="1:21" ht="14.25" customHeight="1" x14ac:dyDescent="0.25">
      <c r="A19" s="34">
        <v>80</v>
      </c>
      <c r="B19" s="31"/>
      <c r="C19" s="31"/>
      <c r="D19" s="31"/>
      <c r="E19" s="31"/>
      <c r="F19" s="23"/>
      <c r="G19" s="23"/>
      <c r="H19" s="24"/>
      <c r="I19" s="25"/>
      <c r="J19" s="25"/>
      <c r="K19" s="26"/>
      <c r="L19" s="27"/>
      <c r="M19" s="27"/>
      <c r="N19" s="28"/>
      <c r="O19" s="29"/>
    </row>
    <row r="20" spans="1:21" ht="14.25" customHeight="1" x14ac:dyDescent="0.25">
      <c r="A20" s="34">
        <v>100</v>
      </c>
      <c r="B20" s="31"/>
      <c r="C20" s="31"/>
      <c r="D20" s="31"/>
      <c r="E20" s="31"/>
      <c r="F20" s="23"/>
      <c r="G20" s="23"/>
      <c r="H20" s="24"/>
      <c r="I20" s="25"/>
      <c r="J20" s="25"/>
      <c r="K20" s="26"/>
      <c r="L20" s="27"/>
      <c r="M20" s="27"/>
      <c r="N20" s="28"/>
      <c r="O20" s="29"/>
    </row>
    <row r="21" spans="1:21" ht="14.25" customHeight="1" x14ac:dyDescent="0.25">
      <c r="A21" s="34">
        <v>120</v>
      </c>
      <c r="B21" s="31"/>
      <c r="C21" s="31"/>
      <c r="D21" s="31"/>
      <c r="E21" s="31"/>
      <c r="F21" s="23"/>
      <c r="G21" s="23"/>
      <c r="H21" s="24"/>
      <c r="I21" s="25"/>
      <c r="J21" s="25"/>
      <c r="K21" s="26"/>
      <c r="L21" s="27"/>
      <c r="M21" s="27"/>
      <c r="N21" s="28"/>
      <c r="O21" s="29"/>
    </row>
    <row r="22" spans="1:21" ht="14.25" customHeight="1" x14ac:dyDescent="0.25">
      <c r="A22" s="34">
        <v>140</v>
      </c>
      <c r="B22" s="31"/>
      <c r="C22" s="31"/>
      <c r="D22" s="31"/>
      <c r="E22" s="31"/>
      <c r="F22" s="23"/>
      <c r="G22" s="23"/>
      <c r="H22" s="24"/>
      <c r="I22" s="25"/>
      <c r="J22" s="25"/>
      <c r="K22" s="26"/>
      <c r="L22" s="27"/>
      <c r="M22" s="27"/>
      <c r="N22" s="28"/>
      <c r="O22" s="29"/>
      <c r="U22">
        <f>+(T15+W15)/2</f>
        <v>1681</v>
      </c>
    </row>
    <row r="23" spans="1:21" ht="14.25" customHeight="1" x14ac:dyDescent="0.25">
      <c r="A23" s="34">
        <v>160</v>
      </c>
      <c r="B23" s="31"/>
      <c r="C23" s="31"/>
      <c r="D23" s="31"/>
      <c r="E23" s="31"/>
      <c r="F23" s="23"/>
      <c r="G23" s="23"/>
      <c r="H23" s="24"/>
      <c r="I23" s="25"/>
      <c r="J23" s="25"/>
      <c r="K23" s="26"/>
      <c r="L23" s="27"/>
      <c r="M23" s="27"/>
      <c r="N23" s="28"/>
      <c r="O23" s="29"/>
      <c r="U23">
        <f>+(U15+V15)/2</f>
        <v>4500</v>
      </c>
    </row>
    <row r="24" spans="1:21" ht="14.25" customHeight="1" x14ac:dyDescent="0.25">
      <c r="A24" s="34">
        <v>180</v>
      </c>
      <c r="B24" s="31"/>
      <c r="C24" s="31"/>
      <c r="D24" s="31"/>
      <c r="E24" s="31"/>
      <c r="F24" s="23"/>
      <c r="G24" s="23"/>
      <c r="H24" s="24"/>
      <c r="I24" s="25"/>
      <c r="J24" s="25"/>
      <c r="K24" s="26"/>
      <c r="L24" s="27"/>
      <c r="M24" s="27"/>
      <c r="N24" s="28"/>
      <c r="O24" s="29"/>
    </row>
    <row r="25" spans="1:21" ht="14.25" customHeight="1" x14ac:dyDescent="0.25">
      <c r="A25" s="34">
        <v>200</v>
      </c>
      <c r="B25" s="31"/>
      <c r="C25" s="31"/>
      <c r="D25" s="31"/>
      <c r="E25" s="31"/>
      <c r="F25" s="23"/>
      <c r="G25" s="23"/>
      <c r="H25" s="24"/>
      <c r="I25" s="25"/>
      <c r="J25" s="25"/>
      <c r="K25" s="26"/>
      <c r="L25" s="27"/>
      <c r="M25" s="27"/>
      <c r="N25" s="28"/>
      <c r="O25" s="29"/>
    </row>
    <row r="26" spans="1:21" ht="14.25" customHeight="1" x14ac:dyDescent="0.25">
      <c r="A26" s="34">
        <v>220</v>
      </c>
      <c r="B26" s="31"/>
      <c r="C26" s="31"/>
      <c r="D26" s="31"/>
      <c r="E26" s="31"/>
      <c r="F26" s="23"/>
      <c r="G26" s="23"/>
      <c r="H26" s="24"/>
      <c r="I26" s="25"/>
      <c r="J26" s="25"/>
      <c r="K26" s="26"/>
      <c r="L26" s="27"/>
      <c r="M26" s="27"/>
      <c r="N26" s="28"/>
      <c r="O26" s="29"/>
      <c r="U26">
        <f>+U22*U23</f>
        <v>7564500</v>
      </c>
    </row>
    <row r="27" spans="1:21" ht="14.25" customHeight="1" x14ac:dyDescent="0.25">
      <c r="A27" s="34">
        <v>234.1</v>
      </c>
      <c r="B27" s="31"/>
      <c r="C27" s="31"/>
      <c r="D27" s="31"/>
      <c r="E27" s="31"/>
      <c r="F27" s="23"/>
      <c r="G27" s="23"/>
      <c r="H27" s="24"/>
      <c r="I27" s="25"/>
      <c r="J27" s="25"/>
      <c r="K27" s="26"/>
      <c r="L27" s="27"/>
      <c r="M27" s="27"/>
      <c r="N27" s="28"/>
      <c r="O27" s="29"/>
      <c r="U27">
        <f>+U26/10000</f>
        <v>756.45</v>
      </c>
    </row>
    <row r="28" spans="1:21" ht="14.25" customHeight="1" x14ac:dyDescent="0.25">
      <c r="A28" s="34"/>
      <c r="B28" s="31"/>
      <c r="C28" s="31"/>
      <c r="D28" s="31"/>
      <c r="E28" s="23"/>
      <c r="F28" s="23"/>
      <c r="G28" s="23"/>
      <c r="H28" s="24"/>
      <c r="I28" s="25"/>
      <c r="J28" s="25"/>
      <c r="K28" s="26"/>
      <c r="L28" s="27"/>
      <c r="M28" s="27"/>
      <c r="N28" s="28"/>
      <c r="O28" s="29"/>
    </row>
    <row r="29" spans="1:21" ht="11.1" customHeight="1" x14ac:dyDescent="0.25">
      <c r="A29" s="34"/>
      <c r="B29" s="31"/>
      <c r="C29" s="31"/>
      <c r="D29" s="31"/>
      <c r="E29" s="23"/>
      <c r="F29" s="23"/>
      <c r="G29" s="23"/>
      <c r="H29" s="24"/>
      <c r="I29" s="25"/>
      <c r="J29" s="25"/>
      <c r="K29" s="26"/>
      <c r="L29" s="27"/>
      <c r="M29" s="27"/>
      <c r="N29" s="28"/>
      <c r="O29" s="29"/>
    </row>
    <row r="30" spans="1:21" ht="11.1" customHeight="1" x14ac:dyDescent="0.25">
      <c r="A30" s="34"/>
      <c r="B30" s="31"/>
      <c r="C30" s="31"/>
      <c r="D30" s="31"/>
      <c r="E30" s="23"/>
      <c r="F30" s="23"/>
      <c r="G30" s="23"/>
      <c r="H30" s="24"/>
      <c r="I30" s="25"/>
      <c r="J30" s="25"/>
      <c r="K30" s="26"/>
      <c r="L30" s="27"/>
      <c r="M30" s="27"/>
      <c r="N30" s="28"/>
      <c r="O30" s="29"/>
    </row>
    <row r="31" spans="1:21" ht="11.1" customHeight="1" x14ac:dyDescent="0.25">
      <c r="A31" s="32"/>
      <c r="B31" s="31"/>
      <c r="C31" s="31"/>
      <c r="D31" s="31"/>
      <c r="E31" s="23"/>
      <c r="F31" s="23"/>
      <c r="G31" s="23"/>
      <c r="H31" s="24"/>
      <c r="I31" s="25"/>
      <c r="J31" s="25"/>
      <c r="K31" s="26"/>
      <c r="L31" s="27"/>
      <c r="M31" s="27"/>
      <c r="N31" s="28"/>
      <c r="O31" s="29"/>
    </row>
    <row r="32" spans="1:21" ht="11.1" customHeight="1" x14ac:dyDescent="0.25">
      <c r="A32" s="32"/>
      <c r="B32" s="31"/>
      <c r="C32" s="31"/>
      <c r="D32" s="31"/>
      <c r="E32" s="23"/>
      <c r="F32" s="23"/>
      <c r="G32" s="23"/>
      <c r="H32" s="24"/>
      <c r="I32" s="25"/>
      <c r="J32" s="25"/>
      <c r="K32" s="26"/>
      <c r="L32" s="27"/>
      <c r="M32" s="27"/>
      <c r="N32" s="28"/>
      <c r="O32" s="29"/>
    </row>
    <row r="33" spans="1:15" ht="11.1" customHeight="1" x14ac:dyDescent="0.25">
      <c r="A33" s="32"/>
      <c r="B33" s="31"/>
      <c r="C33" s="31"/>
      <c r="D33" s="31"/>
      <c r="E33" s="23"/>
      <c r="F33" s="23"/>
      <c r="G33" s="23"/>
      <c r="H33" s="24"/>
      <c r="I33" s="25"/>
      <c r="J33" s="25"/>
      <c r="K33" s="26"/>
      <c r="L33" s="27"/>
      <c r="M33" s="27"/>
      <c r="N33" s="28"/>
      <c r="O33" s="29"/>
    </row>
    <row r="34" spans="1:15" ht="11.1" customHeight="1" x14ac:dyDescent="0.25">
      <c r="A34" s="32"/>
      <c r="B34" s="31"/>
      <c r="C34" s="31"/>
      <c r="D34" s="31"/>
      <c r="E34" s="23"/>
      <c r="F34" s="23"/>
      <c r="G34" s="23"/>
      <c r="H34" s="24"/>
      <c r="I34" s="25"/>
      <c r="J34" s="25"/>
      <c r="K34" s="26"/>
      <c r="L34" s="27"/>
      <c r="M34" s="27"/>
      <c r="N34" s="28"/>
      <c r="O34" s="29"/>
    </row>
    <row r="35" spans="1:15" ht="11.1" customHeight="1" x14ac:dyDescent="0.25">
      <c r="A35" s="32"/>
      <c r="B35" s="31"/>
      <c r="C35" s="31"/>
      <c r="D35" s="31"/>
      <c r="E35" s="23"/>
      <c r="F35" s="23"/>
      <c r="G35" s="23"/>
      <c r="H35" s="24"/>
      <c r="I35" s="25"/>
      <c r="J35" s="25"/>
      <c r="K35" s="26"/>
      <c r="L35" s="27"/>
      <c r="M35" s="27"/>
      <c r="N35" s="28"/>
      <c r="O35" s="29"/>
    </row>
    <row r="36" spans="1:15" ht="11.1" customHeight="1" x14ac:dyDescent="0.25">
      <c r="A36" s="32"/>
      <c r="B36" s="31"/>
      <c r="C36" s="31"/>
      <c r="D36" s="31"/>
      <c r="E36" s="23"/>
      <c r="F36" s="23"/>
      <c r="G36" s="23"/>
      <c r="H36" s="24"/>
      <c r="I36" s="25"/>
      <c r="J36" s="25"/>
      <c r="K36" s="26"/>
      <c r="L36" s="27"/>
      <c r="M36" s="27"/>
      <c r="N36" s="28"/>
      <c r="O36" s="29"/>
    </row>
    <row r="37" spans="1:15" ht="11.1" customHeight="1" x14ac:dyDescent="0.25">
      <c r="A37" s="32"/>
      <c r="B37" s="31"/>
      <c r="C37" s="31"/>
      <c r="D37" s="31"/>
      <c r="E37" s="23"/>
      <c r="F37" s="23"/>
      <c r="G37" s="23"/>
      <c r="H37" s="24"/>
      <c r="I37" s="25"/>
      <c r="J37" s="25"/>
      <c r="K37" s="26"/>
      <c r="L37" s="27"/>
      <c r="M37" s="27"/>
      <c r="N37" s="28"/>
      <c r="O37" s="29"/>
    </row>
    <row r="38" spans="1:15" ht="11.1" customHeight="1" x14ac:dyDescent="0.25">
      <c r="A38" s="32"/>
      <c r="B38" s="31"/>
      <c r="C38" s="31"/>
      <c r="D38" s="31"/>
      <c r="E38" s="23"/>
      <c r="F38" s="23"/>
      <c r="G38" s="23"/>
      <c r="H38" s="24"/>
      <c r="I38" s="25"/>
      <c r="J38" s="25"/>
      <c r="K38" s="26"/>
      <c r="L38" s="27"/>
      <c r="M38" s="27"/>
      <c r="N38" s="28"/>
      <c r="O38" s="29"/>
    </row>
    <row r="39" spans="1:15" ht="11.1" customHeight="1" x14ac:dyDescent="0.25">
      <c r="A39" s="32"/>
      <c r="B39" s="31"/>
      <c r="C39" s="31"/>
      <c r="D39" s="31"/>
      <c r="E39" s="23"/>
      <c r="F39" s="23"/>
      <c r="G39" s="23"/>
      <c r="H39" s="24"/>
      <c r="I39" s="25"/>
      <c r="J39" s="25"/>
      <c r="K39" s="26"/>
      <c r="L39" s="27"/>
      <c r="M39" s="27"/>
      <c r="N39" s="28"/>
      <c r="O39" s="29"/>
    </row>
    <row r="40" spans="1:15" ht="11.1" customHeight="1" x14ac:dyDescent="0.25">
      <c r="A40" s="32"/>
      <c r="B40" s="31"/>
      <c r="C40" s="31"/>
      <c r="D40" s="31"/>
      <c r="E40" s="23"/>
      <c r="F40" s="23"/>
      <c r="G40" s="23"/>
      <c r="H40" s="24"/>
      <c r="I40" s="25"/>
      <c r="J40" s="25"/>
      <c r="K40" s="26"/>
      <c r="L40" s="27"/>
      <c r="M40" s="27"/>
      <c r="N40" s="28"/>
      <c r="O40" s="29"/>
    </row>
    <row r="41" spans="1:15" ht="11.1" customHeight="1" x14ac:dyDescent="0.25">
      <c r="A41" s="32"/>
      <c r="B41" s="31"/>
      <c r="C41" s="31"/>
      <c r="D41" s="31"/>
      <c r="E41" s="23"/>
      <c r="F41" s="23"/>
      <c r="G41" s="23"/>
      <c r="H41" s="24"/>
      <c r="I41" s="25"/>
      <c r="J41" s="25"/>
      <c r="K41" s="26"/>
      <c r="L41" s="27"/>
      <c r="M41" s="27"/>
      <c r="N41" s="28"/>
      <c r="O41" s="29"/>
    </row>
    <row r="42" spans="1:15" ht="11.1" customHeight="1" x14ac:dyDescent="0.25">
      <c r="A42" s="32"/>
      <c r="B42" s="31"/>
      <c r="C42" s="31"/>
      <c r="D42" s="31"/>
      <c r="E42" s="23"/>
      <c r="F42" s="23"/>
      <c r="G42" s="23"/>
      <c r="H42" s="24"/>
      <c r="I42" s="25"/>
      <c r="J42" s="25"/>
      <c r="K42" s="26"/>
      <c r="L42" s="27"/>
      <c r="M42" s="27"/>
      <c r="N42" s="28"/>
      <c r="O42" s="29"/>
    </row>
    <row r="43" spans="1:15" ht="11.1" customHeight="1" x14ac:dyDescent="0.25">
      <c r="A43" s="32"/>
      <c r="B43" s="31"/>
      <c r="C43" s="31"/>
      <c r="D43" s="31"/>
      <c r="E43" s="23"/>
      <c r="F43" s="23"/>
      <c r="G43" s="23"/>
      <c r="H43" s="24"/>
      <c r="I43" s="25"/>
      <c r="J43" s="25"/>
      <c r="K43" s="26"/>
      <c r="L43" s="27"/>
      <c r="M43" s="27"/>
      <c r="N43" s="28"/>
      <c r="O43" s="29"/>
    </row>
    <row r="44" spans="1:15" ht="11.1" customHeight="1" x14ac:dyDescent="0.25">
      <c r="A44" s="32"/>
      <c r="B44" s="31"/>
      <c r="C44" s="31"/>
      <c r="D44" s="31"/>
      <c r="E44" s="23"/>
      <c r="F44" s="23"/>
      <c r="G44" s="23"/>
      <c r="H44" s="24"/>
      <c r="I44" s="25"/>
      <c r="J44" s="25"/>
      <c r="K44" s="26"/>
      <c r="L44" s="27"/>
      <c r="M44" s="27"/>
      <c r="N44" s="28"/>
      <c r="O44" s="29"/>
    </row>
    <row r="45" spans="1:15" ht="11.1" customHeight="1" x14ac:dyDescent="0.25">
      <c r="A45" s="32"/>
      <c r="B45" s="31"/>
      <c r="C45" s="31"/>
      <c r="D45" s="31"/>
      <c r="E45" s="23"/>
      <c r="F45" s="23"/>
      <c r="G45" s="23"/>
      <c r="H45" s="24"/>
      <c r="I45" s="25"/>
      <c r="J45" s="25"/>
      <c r="K45" s="26"/>
      <c r="L45" s="27"/>
      <c r="M45" s="27"/>
      <c r="N45" s="28"/>
      <c r="O45" s="29"/>
    </row>
    <row r="46" spans="1:15" ht="11.1" customHeight="1" x14ac:dyDescent="0.25">
      <c r="A46" s="32"/>
      <c r="B46" s="31"/>
      <c r="C46" s="31"/>
      <c r="D46" s="31"/>
      <c r="E46" s="23"/>
      <c r="F46" s="23"/>
      <c r="G46" s="23"/>
      <c r="H46" s="24"/>
      <c r="I46" s="25"/>
      <c r="J46" s="25"/>
      <c r="K46" s="26"/>
      <c r="L46" s="27"/>
      <c r="M46" s="27"/>
      <c r="N46" s="28"/>
      <c r="O46" s="29"/>
    </row>
    <row r="47" spans="1:15" ht="11.1" customHeight="1" x14ac:dyDescent="0.25">
      <c r="A47" s="32"/>
      <c r="B47" s="31"/>
      <c r="C47" s="31"/>
      <c r="D47" s="31"/>
      <c r="E47" s="23"/>
      <c r="F47" s="23"/>
      <c r="G47" s="23"/>
      <c r="H47" s="24"/>
      <c r="I47" s="25"/>
      <c r="J47" s="25"/>
      <c r="K47" s="26"/>
      <c r="L47" s="27"/>
      <c r="M47" s="27"/>
      <c r="N47" s="28"/>
      <c r="O47" s="29"/>
    </row>
    <row r="48" spans="1:15" ht="11.1" customHeight="1" x14ac:dyDescent="0.25">
      <c r="A48" s="32"/>
      <c r="B48" s="31"/>
      <c r="C48" s="31"/>
      <c r="D48" s="31"/>
      <c r="E48" s="23"/>
      <c r="F48" s="23"/>
      <c r="G48" s="23"/>
      <c r="H48" s="24"/>
      <c r="I48" s="25"/>
      <c r="J48" s="25"/>
      <c r="K48" s="26"/>
      <c r="L48" s="27"/>
      <c r="M48" s="27"/>
      <c r="N48" s="28"/>
      <c r="O48" s="29"/>
    </row>
    <row r="49" spans="1:17" ht="11.1" customHeight="1" x14ac:dyDescent="0.25">
      <c r="A49" s="30"/>
      <c r="B49" s="31"/>
      <c r="C49" s="31"/>
      <c r="D49" s="31"/>
      <c r="E49" s="23"/>
      <c r="F49" s="23"/>
      <c r="G49" s="23"/>
      <c r="H49" s="24"/>
      <c r="I49" s="25"/>
      <c r="J49" s="25"/>
      <c r="K49" s="26"/>
      <c r="L49" s="27"/>
      <c r="M49" s="27"/>
      <c r="N49" s="28"/>
      <c r="O49" s="29"/>
    </row>
    <row r="50" spans="1:17" ht="11.1" customHeight="1" x14ac:dyDescent="0.25">
      <c r="A50" s="166"/>
      <c r="B50" s="167"/>
      <c r="C50" s="31"/>
      <c r="D50" s="31"/>
      <c r="E50" s="23"/>
      <c r="F50" s="23"/>
      <c r="G50" s="35"/>
      <c r="H50" s="24"/>
      <c r="I50" s="25"/>
      <c r="J50" s="25"/>
      <c r="K50" s="26"/>
      <c r="L50" s="27"/>
      <c r="M50" s="27"/>
      <c r="N50" s="28"/>
      <c r="O50" s="29"/>
    </row>
    <row r="51" spans="1:17" ht="11.1" customHeight="1" x14ac:dyDescent="0.25">
      <c r="A51" s="36"/>
      <c r="B51" s="26"/>
      <c r="C51" s="27"/>
      <c r="D51" s="27"/>
      <c r="E51" s="27"/>
      <c r="F51" s="27"/>
      <c r="G51" s="37" t="s">
        <v>18</v>
      </c>
      <c r="H51" s="26"/>
      <c r="I51" s="38">
        <f>SUM(I15:I27)</f>
        <v>493.36</v>
      </c>
      <c r="J51" s="39" t="str">
        <f>+J15</f>
        <v>ML</v>
      </c>
      <c r="K51" s="26"/>
      <c r="L51" s="27"/>
      <c r="M51" s="27"/>
      <c r="N51" s="28"/>
      <c r="O51" s="29"/>
    </row>
    <row r="52" spans="1:17" ht="11.1" customHeight="1" x14ac:dyDescent="0.25">
      <c r="A52" s="40"/>
      <c r="B52" s="41"/>
      <c r="C52" s="42"/>
      <c r="D52" s="42"/>
      <c r="E52" s="42"/>
      <c r="F52" s="42"/>
      <c r="G52" s="43"/>
      <c r="H52" s="41"/>
      <c r="I52" s="45"/>
      <c r="J52" s="44"/>
      <c r="K52" s="41"/>
      <c r="L52" s="42"/>
      <c r="M52" s="42"/>
      <c r="N52" s="46"/>
      <c r="O52" s="47"/>
    </row>
    <row r="53" spans="1:17" ht="15" customHeight="1" x14ac:dyDescent="0.25">
      <c r="A53" s="157" t="s">
        <v>19</v>
      </c>
      <c r="B53" s="163"/>
      <c r="C53" s="157" t="s">
        <v>20</v>
      </c>
      <c r="D53" s="157" t="s">
        <v>21</v>
      </c>
      <c r="E53" s="168" t="s">
        <v>22</v>
      </c>
      <c r="F53" s="142"/>
      <c r="G53" s="153"/>
      <c r="H53" s="153"/>
      <c r="I53" s="157" t="s">
        <v>10</v>
      </c>
      <c r="J53" s="157" t="s">
        <v>11</v>
      </c>
      <c r="K53" s="184" t="str">
        <f>+'[2]T.P.U.'!$A$61</f>
        <v>EXCAVACION A MAQUINA EN REBAJES DE LA CORONA DE CORTES Y/O TERRAPLENES EN MATERIAL TIPO B, INCLUYE ACARREOS P.U.O.T. DE ACUERDO A LAS NORMAS SCT.N.CTR.CAR.1.01.003/11, SCT.N.CTR.CAR.1.01.013/00</v>
      </c>
      <c r="L53" s="185"/>
      <c r="M53" s="185"/>
      <c r="N53" s="185"/>
      <c r="O53" s="186"/>
    </row>
    <row r="54" spans="1:17" x14ac:dyDescent="0.25">
      <c r="A54" s="158"/>
      <c r="B54" s="164"/>
      <c r="C54" s="158"/>
      <c r="D54" s="158"/>
      <c r="E54" s="169"/>
      <c r="F54" s="143"/>
      <c r="G54" s="154"/>
      <c r="H54" s="154"/>
      <c r="I54" s="158"/>
      <c r="J54" s="158"/>
      <c r="K54" s="187"/>
      <c r="L54" s="188"/>
      <c r="M54" s="188"/>
      <c r="N54" s="188"/>
      <c r="O54" s="189"/>
    </row>
    <row r="55" spans="1:17" x14ac:dyDescent="0.25">
      <c r="A55" s="158"/>
      <c r="B55" s="164"/>
      <c r="C55" s="158"/>
      <c r="D55" s="158"/>
      <c r="E55" s="169"/>
      <c r="F55" s="143"/>
      <c r="G55" s="154"/>
      <c r="H55" s="154"/>
      <c r="I55" s="158"/>
      <c r="J55" s="158"/>
      <c r="K55" s="187"/>
      <c r="L55" s="188"/>
      <c r="M55" s="188"/>
      <c r="N55" s="188"/>
      <c r="O55" s="189"/>
    </row>
    <row r="56" spans="1:17" x14ac:dyDescent="0.25">
      <c r="A56" s="159"/>
      <c r="B56" s="165"/>
      <c r="C56" s="159"/>
      <c r="D56" s="159"/>
      <c r="E56" s="173"/>
      <c r="F56" s="155"/>
      <c r="G56" s="156"/>
      <c r="H56" s="156"/>
      <c r="I56" s="159"/>
      <c r="J56" s="159"/>
      <c r="K56" s="190"/>
      <c r="L56" s="191"/>
      <c r="M56" s="191"/>
      <c r="N56" s="191"/>
      <c r="O56" s="192"/>
    </row>
    <row r="57" spans="1:17" ht="11.1" customHeight="1" x14ac:dyDescent="0.25">
      <c r="A57" s="17"/>
      <c r="B57" s="18"/>
      <c r="C57" s="19"/>
      <c r="D57" s="19"/>
      <c r="E57" s="19"/>
      <c r="F57" s="19"/>
      <c r="G57" s="19"/>
      <c r="H57" s="18"/>
      <c r="I57" s="20"/>
      <c r="J57" s="20"/>
      <c r="K57" s="18"/>
      <c r="L57" s="19"/>
      <c r="M57" s="19"/>
      <c r="N57" s="21"/>
      <c r="O57" s="22"/>
    </row>
    <row r="58" spans="1:17" ht="11.1" customHeight="1" x14ac:dyDescent="0.25">
      <c r="A58" s="166" t="str">
        <f>A13</f>
        <v>CALLE CAMINO NACIONAL</v>
      </c>
      <c r="B58" s="167"/>
      <c r="C58" s="167"/>
      <c r="D58" s="167"/>
      <c r="E58" s="23"/>
      <c r="F58" s="23"/>
      <c r="G58" s="23"/>
      <c r="H58" s="24"/>
      <c r="I58" s="25"/>
      <c r="J58" s="25"/>
      <c r="K58" s="26"/>
      <c r="L58" s="27"/>
      <c r="M58" s="27"/>
      <c r="N58" s="28"/>
      <c r="O58" s="29"/>
    </row>
    <row r="59" spans="1:17" ht="11.1" customHeight="1" x14ac:dyDescent="0.25">
      <c r="A59" s="30"/>
      <c r="B59" s="31"/>
      <c r="C59" s="31"/>
      <c r="D59" s="31"/>
      <c r="E59" s="23"/>
      <c r="F59" s="23"/>
      <c r="G59" s="23"/>
      <c r="H59" s="24"/>
      <c r="I59" s="25"/>
      <c r="J59" s="25"/>
      <c r="K59" s="26"/>
      <c r="L59" s="27"/>
      <c r="M59" s="27"/>
      <c r="N59" s="28"/>
      <c r="O59" s="29"/>
    </row>
    <row r="60" spans="1:17" ht="14.25" customHeight="1" x14ac:dyDescent="0.25">
      <c r="A60" s="62">
        <v>0</v>
      </c>
      <c r="B60" s="31"/>
      <c r="C60" s="31">
        <v>2.7</v>
      </c>
      <c r="D60" s="31"/>
      <c r="E60" s="23"/>
      <c r="F60" s="23"/>
      <c r="G60" s="23"/>
      <c r="H60" s="24"/>
      <c r="I60" s="25"/>
      <c r="J60" s="25"/>
      <c r="K60" s="26"/>
      <c r="L60" s="27"/>
      <c r="M60" s="27"/>
      <c r="N60" s="28"/>
      <c r="O60" s="29"/>
    </row>
    <row r="61" spans="1:17" ht="14.25" customHeight="1" x14ac:dyDescent="0.25">
      <c r="A61" s="62">
        <v>20</v>
      </c>
      <c r="B61" s="31"/>
      <c r="C61" s="31">
        <v>3.43</v>
      </c>
      <c r="D61" s="31">
        <f>C61+C60</f>
        <v>6.1300000000000008</v>
      </c>
      <c r="E61" s="23">
        <f>(A61-A60)/2</f>
        <v>10</v>
      </c>
      <c r="F61" s="23"/>
      <c r="G61" s="23"/>
      <c r="H61" s="24"/>
      <c r="I61" s="25">
        <f t="shared" ref="I61" si="0">ROUND((D61*E61),2)</f>
        <v>61.3</v>
      </c>
      <c r="J61" s="25" t="s">
        <v>23</v>
      </c>
      <c r="K61" s="26"/>
      <c r="L61" s="27"/>
      <c r="M61" s="27"/>
      <c r="N61" s="28"/>
      <c r="O61" s="29"/>
      <c r="P61">
        <f>+(C60+C61)/2</f>
        <v>3.0650000000000004</v>
      </c>
      <c r="Q61">
        <f>+P61*20</f>
        <v>61.300000000000011</v>
      </c>
    </row>
    <row r="62" spans="1:17" ht="14.25" customHeight="1" x14ac:dyDescent="0.25">
      <c r="A62" s="62">
        <v>40</v>
      </c>
      <c r="B62" s="31"/>
      <c r="C62" s="31">
        <v>2.97</v>
      </c>
      <c r="D62" s="31">
        <f>C62+C60</f>
        <v>5.67</v>
      </c>
      <c r="E62" s="23">
        <f>(A62-A60)/2</f>
        <v>20</v>
      </c>
      <c r="F62" s="23"/>
      <c r="G62" s="23"/>
      <c r="H62" s="24"/>
      <c r="I62" s="25">
        <f t="shared" ref="I62:I63" si="1">ROUND((D62*E62),2)</f>
        <v>113.4</v>
      </c>
      <c r="J62" s="25" t="s">
        <v>23</v>
      </c>
      <c r="K62" s="26"/>
      <c r="L62" s="27"/>
      <c r="M62" s="27"/>
      <c r="N62" s="28"/>
      <c r="O62" s="29"/>
    </row>
    <row r="63" spans="1:17" ht="14.25" customHeight="1" x14ac:dyDescent="0.25">
      <c r="A63" s="62">
        <v>60</v>
      </c>
      <c r="B63" s="31"/>
      <c r="C63" s="31">
        <v>2.7</v>
      </c>
      <c r="D63" s="31">
        <f t="shared" ref="D63" si="2">C63+C62</f>
        <v>5.67</v>
      </c>
      <c r="E63" s="23">
        <f t="shared" ref="E63" si="3">(A63-A62)/2</f>
        <v>10</v>
      </c>
      <c r="F63" s="23"/>
      <c r="G63" s="23"/>
      <c r="H63" s="24"/>
      <c r="I63" s="25">
        <f t="shared" si="1"/>
        <v>56.7</v>
      </c>
      <c r="J63" s="25" t="s">
        <v>23</v>
      </c>
      <c r="K63" s="26"/>
      <c r="L63" s="27"/>
      <c r="M63" s="27"/>
      <c r="N63" s="28"/>
      <c r="O63" s="29"/>
    </row>
    <row r="64" spans="1:17" ht="14.25" customHeight="1" x14ac:dyDescent="0.25">
      <c r="A64" s="62">
        <v>80</v>
      </c>
      <c r="B64" s="31"/>
      <c r="C64" s="31">
        <v>4.37</v>
      </c>
      <c r="D64" s="31">
        <f t="shared" ref="D64" si="4">C64+C62</f>
        <v>7.34</v>
      </c>
      <c r="E64" s="23">
        <f t="shared" ref="E64" si="5">(A64-A62)/2</f>
        <v>20</v>
      </c>
      <c r="F64" s="23"/>
      <c r="G64" s="23"/>
      <c r="H64" s="24"/>
      <c r="I64" s="25">
        <f t="shared" ref="I64:I85" si="6">ROUND((D64*E64),2)</f>
        <v>146.80000000000001</v>
      </c>
      <c r="J64" s="25" t="s">
        <v>23</v>
      </c>
      <c r="K64" s="26"/>
      <c r="L64" s="27"/>
      <c r="M64" s="27"/>
      <c r="N64" s="28"/>
      <c r="O64" s="29"/>
    </row>
    <row r="65" spans="1:15" ht="14.25" customHeight="1" x14ac:dyDescent="0.25">
      <c r="A65" s="62">
        <v>100</v>
      </c>
      <c r="B65" s="31"/>
      <c r="C65" s="31">
        <v>4.54</v>
      </c>
      <c r="D65" s="31">
        <f t="shared" ref="D65" si="7">C65+C64</f>
        <v>8.91</v>
      </c>
      <c r="E65" s="23">
        <f t="shared" ref="E65" si="8">(A65-A64)/2</f>
        <v>10</v>
      </c>
      <c r="F65" s="23"/>
      <c r="G65" s="23"/>
      <c r="H65" s="24"/>
      <c r="I65" s="25">
        <f t="shared" si="6"/>
        <v>89.1</v>
      </c>
      <c r="J65" s="25" t="s">
        <v>23</v>
      </c>
      <c r="K65" s="26"/>
      <c r="L65" s="27"/>
      <c r="M65" s="27"/>
      <c r="N65" s="28"/>
      <c r="O65" s="29"/>
    </row>
    <row r="66" spans="1:15" ht="14.25" customHeight="1" x14ac:dyDescent="0.25">
      <c r="A66" s="62">
        <v>120</v>
      </c>
      <c r="B66" s="31"/>
      <c r="C66" s="31">
        <v>3.23</v>
      </c>
      <c r="D66" s="31">
        <f t="shared" ref="D66" si="9">C66+C64</f>
        <v>7.6</v>
      </c>
      <c r="E66" s="23">
        <f t="shared" ref="E66" si="10">(A66-A64)/2</f>
        <v>20</v>
      </c>
      <c r="F66" s="23"/>
      <c r="G66" s="23"/>
      <c r="H66" s="24"/>
      <c r="I66" s="25">
        <f t="shared" si="6"/>
        <v>152</v>
      </c>
      <c r="J66" s="25" t="s">
        <v>23</v>
      </c>
      <c r="K66" s="26"/>
      <c r="L66" s="27"/>
      <c r="M66" s="27"/>
      <c r="N66" s="28"/>
      <c r="O66" s="29"/>
    </row>
    <row r="67" spans="1:15" ht="14.25" customHeight="1" x14ac:dyDescent="0.25">
      <c r="A67" s="62">
        <v>140</v>
      </c>
      <c r="B67" s="31"/>
      <c r="C67" s="31">
        <v>3.15</v>
      </c>
      <c r="D67" s="31">
        <f t="shared" ref="D67" si="11">C67+C66</f>
        <v>6.38</v>
      </c>
      <c r="E67" s="23">
        <f t="shared" ref="E67" si="12">(A67-A66)/2</f>
        <v>10</v>
      </c>
      <c r="F67" s="23"/>
      <c r="G67" s="23"/>
      <c r="H67" s="24"/>
      <c r="I67" s="25">
        <f t="shared" si="6"/>
        <v>63.8</v>
      </c>
      <c r="J67" s="25" t="s">
        <v>23</v>
      </c>
      <c r="K67" s="26"/>
      <c r="L67" s="27"/>
      <c r="M67" s="27"/>
      <c r="N67" s="28"/>
      <c r="O67" s="29"/>
    </row>
    <row r="68" spans="1:15" ht="14.25" customHeight="1" x14ac:dyDescent="0.25">
      <c r="A68" s="62">
        <v>160</v>
      </c>
      <c r="B68" s="31"/>
      <c r="C68" s="31">
        <v>2.5</v>
      </c>
      <c r="D68" s="31">
        <f t="shared" ref="D68" si="13">C68+C66</f>
        <v>5.73</v>
      </c>
      <c r="E68" s="23">
        <f t="shared" ref="E68" si="14">(A68-A66)/2</f>
        <v>20</v>
      </c>
      <c r="F68" s="23"/>
      <c r="G68" s="23"/>
      <c r="H68" s="24"/>
      <c r="I68" s="25">
        <f t="shared" si="6"/>
        <v>114.6</v>
      </c>
      <c r="J68" s="25" t="s">
        <v>23</v>
      </c>
      <c r="K68" s="26"/>
      <c r="L68" s="27"/>
      <c r="M68" s="27"/>
      <c r="N68" s="28"/>
      <c r="O68" s="29"/>
    </row>
    <row r="69" spans="1:15" ht="14.25" customHeight="1" x14ac:dyDescent="0.25">
      <c r="A69" s="62">
        <v>180</v>
      </c>
      <c r="B69" s="31"/>
      <c r="C69" s="31">
        <v>1.91</v>
      </c>
      <c r="D69" s="31">
        <f t="shared" ref="D69" si="15">C69+C68</f>
        <v>4.41</v>
      </c>
      <c r="E69" s="23">
        <f t="shared" ref="E69" si="16">(A69-A68)/2</f>
        <v>10</v>
      </c>
      <c r="F69" s="23"/>
      <c r="G69" s="23"/>
      <c r="H69" s="24"/>
      <c r="I69" s="25">
        <f t="shared" si="6"/>
        <v>44.1</v>
      </c>
      <c r="J69" s="25" t="s">
        <v>23</v>
      </c>
      <c r="K69" s="26"/>
      <c r="L69" s="27"/>
      <c r="M69" s="27"/>
      <c r="N69" s="28"/>
      <c r="O69" s="29"/>
    </row>
    <row r="70" spans="1:15" ht="14.25" customHeight="1" x14ac:dyDescent="0.25">
      <c r="A70" s="62">
        <v>200</v>
      </c>
      <c r="B70" s="31"/>
      <c r="C70" s="31">
        <v>2.5099999999999998</v>
      </c>
      <c r="D70" s="31">
        <f t="shared" ref="D70" si="17">C70+C68</f>
        <v>5.01</v>
      </c>
      <c r="E70" s="23">
        <f t="shared" ref="E70" si="18">(A70-A68)/2</f>
        <v>20</v>
      </c>
      <c r="F70" s="23"/>
      <c r="G70" s="23"/>
      <c r="H70" s="24"/>
      <c r="I70" s="25">
        <f t="shared" si="6"/>
        <v>100.2</v>
      </c>
      <c r="J70" s="25" t="s">
        <v>23</v>
      </c>
      <c r="K70" s="26"/>
      <c r="L70" s="27"/>
      <c r="M70" s="27"/>
      <c r="N70" s="28"/>
      <c r="O70" s="29"/>
    </row>
    <row r="71" spans="1:15" ht="14.25" customHeight="1" x14ac:dyDescent="0.25">
      <c r="A71" s="62">
        <v>220</v>
      </c>
      <c r="B71" s="31"/>
      <c r="C71" s="31">
        <v>3.15</v>
      </c>
      <c r="D71" s="31">
        <f t="shared" ref="D71" si="19">C71+C70</f>
        <v>5.66</v>
      </c>
      <c r="E71" s="23">
        <f t="shared" ref="E71" si="20">(A71-A70)/2</f>
        <v>10</v>
      </c>
      <c r="F71" s="23"/>
      <c r="G71" s="23"/>
      <c r="H71" s="24"/>
      <c r="I71" s="25">
        <f t="shared" si="6"/>
        <v>56.6</v>
      </c>
      <c r="J71" s="25" t="s">
        <v>23</v>
      </c>
      <c r="K71" s="26"/>
      <c r="L71" s="27"/>
      <c r="M71" s="27"/>
      <c r="N71" s="28"/>
      <c r="O71" s="29"/>
    </row>
    <row r="72" spans="1:15" ht="14.25" customHeight="1" x14ac:dyDescent="0.25">
      <c r="A72" s="62">
        <v>240</v>
      </c>
      <c r="B72" s="31"/>
      <c r="C72" s="31">
        <v>3.28</v>
      </c>
      <c r="D72" s="31">
        <f t="shared" ref="D72" si="21">C72+C70</f>
        <v>5.7899999999999991</v>
      </c>
      <c r="E72" s="23">
        <f t="shared" ref="E72" si="22">(A72-A70)/2</f>
        <v>20</v>
      </c>
      <c r="F72" s="23"/>
      <c r="G72" s="23"/>
      <c r="H72" s="24"/>
      <c r="I72" s="25">
        <f t="shared" si="6"/>
        <v>115.8</v>
      </c>
      <c r="J72" s="25" t="s">
        <v>23</v>
      </c>
      <c r="K72" s="26"/>
      <c r="L72" s="27"/>
      <c r="M72" s="27"/>
      <c r="N72" s="28"/>
      <c r="O72" s="29"/>
    </row>
    <row r="73" spans="1:15" ht="14.25" customHeight="1" x14ac:dyDescent="0.25">
      <c r="A73" s="62">
        <v>260</v>
      </c>
      <c r="B73" s="31"/>
      <c r="C73" s="31">
        <v>3.26</v>
      </c>
      <c r="D73" s="31">
        <f t="shared" ref="D73" si="23">C73+C72</f>
        <v>6.5399999999999991</v>
      </c>
      <c r="E73" s="23">
        <f t="shared" ref="E73" si="24">(A73-A72)/2</f>
        <v>10</v>
      </c>
      <c r="F73" s="23"/>
      <c r="G73" s="23"/>
      <c r="H73" s="24"/>
      <c r="I73" s="25">
        <f t="shared" si="6"/>
        <v>65.400000000000006</v>
      </c>
      <c r="J73" s="25" t="s">
        <v>23</v>
      </c>
      <c r="K73" s="26"/>
      <c r="L73" s="27"/>
      <c r="M73" s="27"/>
      <c r="N73" s="28"/>
      <c r="O73" s="29"/>
    </row>
    <row r="74" spans="1:15" ht="14.25" customHeight="1" x14ac:dyDescent="0.25">
      <c r="A74" s="62">
        <v>280</v>
      </c>
      <c r="B74" s="31"/>
      <c r="C74" s="31">
        <v>3.98</v>
      </c>
      <c r="D74" s="31">
        <f t="shared" ref="D74" si="25">C74+C72</f>
        <v>7.26</v>
      </c>
      <c r="E74" s="23">
        <f t="shared" ref="E74" si="26">(A74-A72)/2</f>
        <v>20</v>
      </c>
      <c r="F74" s="23"/>
      <c r="G74" s="23"/>
      <c r="H74" s="24"/>
      <c r="I74" s="25">
        <f t="shared" si="6"/>
        <v>145.19999999999999</v>
      </c>
      <c r="J74" s="25" t="s">
        <v>23</v>
      </c>
      <c r="K74" s="26"/>
      <c r="L74" s="27"/>
      <c r="M74" s="27"/>
      <c r="N74" s="28"/>
      <c r="O74" s="29"/>
    </row>
    <row r="75" spans="1:15" ht="14.25" customHeight="1" x14ac:dyDescent="0.25">
      <c r="A75" s="62">
        <v>300</v>
      </c>
      <c r="B75" s="31"/>
      <c r="C75" s="31">
        <v>3.79</v>
      </c>
      <c r="D75" s="31">
        <f t="shared" ref="D75" si="27">C75+C74</f>
        <v>7.77</v>
      </c>
      <c r="E75" s="23">
        <f t="shared" ref="E75" si="28">(A75-A74)/2</f>
        <v>10</v>
      </c>
      <c r="F75" s="23"/>
      <c r="G75" s="23"/>
      <c r="H75" s="24"/>
      <c r="I75" s="25">
        <f t="shared" si="6"/>
        <v>77.7</v>
      </c>
      <c r="J75" s="25" t="s">
        <v>23</v>
      </c>
      <c r="K75" s="26"/>
      <c r="L75" s="27"/>
      <c r="M75" s="27"/>
      <c r="N75" s="28"/>
      <c r="O75" s="29"/>
    </row>
    <row r="76" spans="1:15" ht="14.25" customHeight="1" x14ac:dyDescent="0.25">
      <c r="A76" s="62">
        <v>320</v>
      </c>
      <c r="B76" s="31"/>
      <c r="C76" s="31">
        <v>3.36</v>
      </c>
      <c r="D76" s="31">
        <f t="shared" ref="D76" si="29">C76+C74</f>
        <v>7.34</v>
      </c>
      <c r="E76" s="23">
        <f t="shared" ref="E76" si="30">(A76-A74)/2</f>
        <v>20</v>
      </c>
      <c r="F76" s="23"/>
      <c r="G76" s="23"/>
      <c r="H76" s="24"/>
      <c r="I76" s="25">
        <f t="shared" si="6"/>
        <v>146.80000000000001</v>
      </c>
      <c r="J76" s="25" t="s">
        <v>23</v>
      </c>
      <c r="K76" s="26"/>
      <c r="L76" s="27"/>
      <c r="M76" s="27"/>
      <c r="N76" s="28"/>
      <c r="O76" s="29"/>
    </row>
    <row r="77" spans="1:15" ht="14.25" customHeight="1" x14ac:dyDescent="0.25">
      <c r="A77" s="62">
        <v>340</v>
      </c>
      <c r="B77" s="31"/>
      <c r="C77" s="31">
        <v>3.43</v>
      </c>
      <c r="D77" s="31">
        <f t="shared" ref="D77" si="31">C77+C76</f>
        <v>6.79</v>
      </c>
      <c r="E77" s="23">
        <f t="shared" ref="E77" si="32">(A77-A76)/2</f>
        <v>10</v>
      </c>
      <c r="F77" s="23"/>
      <c r="G77" s="23"/>
      <c r="H77" s="24"/>
      <c r="I77" s="25">
        <f t="shared" si="6"/>
        <v>67.900000000000006</v>
      </c>
      <c r="J77" s="25" t="s">
        <v>23</v>
      </c>
      <c r="K77" s="26"/>
      <c r="L77" s="27"/>
      <c r="M77" s="27"/>
      <c r="N77" s="28"/>
      <c r="O77" s="29"/>
    </row>
    <row r="78" spans="1:15" ht="14.25" customHeight="1" x14ac:dyDescent="0.25">
      <c r="A78" s="62">
        <v>360</v>
      </c>
      <c r="B78" s="31"/>
      <c r="C78" s="31">
        <v>3.67</v>
      </c>
      <c r="D78" s="31">
        <f t="shared" ref="D78" si="33">C78+C76</f>
        <v>7.0299999999999994</v>
      </c>
      <c r="E78" s="23">
        <f t="shared" ref="E78" si="34">(A78-A76)/2</f>
        <v>20</v>
      </c>
      <c r="F78" s="23"/>
      <c r="G78" s="23"/>
      <c r="H78" s="24"/>
      <c r="I78" s="25">
        <f t="shared" si="6"/>
        <v>140.6</v>
      </c>
      <c r="J78" s="25" t="s">
        <v>23</v>
      </c>
      <c r="K78" s="26"/>
      <c r="L78" s="27"/>
      <c r="M78" s="27"/>
      <c r="N78" s="28"/>
      <c r="O78" s="29"/>
    </row>
    <row r="79" spans="1:15" ht="14.25" customHeight="1" x14ac:dyDescent="0.25">
      <c r="A79" s="62">
        <v>380</v>
      </c>
      <c r="B79" s="31"/>
      <c r="C79" s="31">
        <v>3.67</v>
      </c>
      <c r="D79" s="31">
        <f t="shared" ref="D79" si="35">C79+C78</f>
        <v>7.34</v>
      </c>
      <c r="E79" s="23">
        <f t="shared" ref="E79" si="36">(A79-A78)/2</f>
        <v>10</v>
      </c>
      <c r="F79" s="23"/>
      <c r="G79" s="23"/>
      <c r="H79" s="24"/>
      <c r="I79" s="25">
        <f t="shared" si="6"/>
        <v>73.400000000000006</v>
      </c>
      <c r="J79" s="25" t="s">
        <v>23</v>
      </c>
      <c r="K79" s="26"/>
      <c r="L79" s="27"/>
      <c r="M79" s="27"/>
      <c r="N79" s="28"/>
      <c r="O79" s="29"/>
    </row>
    <row r="80" spans="1:15" ht="14.25" customHeight="1" x14ac:dyDescent="0.25">
      <c r="A80" s="62">
        <v>400</v>
      </c>
      <c r="B80" s="31"/>
      <c r="C80" s="31">
        <v>0.51</v>
      </c>
      <c r="D80" s="31">
        <f t="shared" ref="D80" si="37">C80+C78</f>
        <v>4.18</v>
      </c>
      <c r="E80" s="23">
        <f t="shared" ref="E80" si="38">(A80-A78)/2</f>
        <v>20</v>
      </c>
      <c r="F80" s="23"/>
      <c r="G80" s="23"/>
      <c r="H80" s="24"/>
      <c r="I80" s="25">
        <f t="shared" si="6"/>
        <v>83.6</v>
      </c>
      <c r="J80" s="25" t="s">
        <v>23</v>
      </c>
      <c r="K80" s="26"/>
      <c r="L80" s="27"/>
      <c r="M80" s="27"/>
      <c r="N80" s="28"/>
      <c r="O80" s="29"/>
    </row>
    <row r="81" spans="1:15" ht="14.25" customHeight="1" x14ac:dyDescent="0.25">
      <c r="A81" s="62">
        <v>420</v>
      </c>
      <c r="B81" s="31"/>
      <c r="C81" s="31">
        <v>3.16</v>
      </c>
      <c r="D81" s="31">
        <f t="shared" ref="D81" si="39">C81+C80</f>
        <v>3.67</v>
      </c>
      <c r="E81" s="23">
        <f t="shared" ref="E81" si="40">(A81-A80)/2</f>
        <v>10</v>
      </c>
      <c r="F81" s="23"/>
      <c r="G81" s="23"/>
      <c r="H81" s="24"/>
      <c r="I81" s="25">
        <f t="shared" si="6"/>
        <v>36.700000000000003</v>
      </c>
      <c r="J81" s="25" t="s">
        <v>23</v>
      </c>
      <c r="K81" s="26"/>
      <c r="L81" s="27"/>
      <c r="M81" s="27"/>
      <c r="N81" s="28"/>
      <c r="O81" s="29"/>
    </row>
    <row r="82" spans="1:15" ht="14.25" customHeight="1" x14ac:dyDescent="0.25">
      <c r="A82" s="62">
        <v>440</v>
      </c>
      <c r="B82" s="31"/>
      <c r="C82" s="31">
        <v>2.36</v>
      </c>
      <c r="D82" s="31">
        <f t="shared" ref="D82" si="41">C82+C80</f>
        <v>2.87</v>
      </c>
      <c r="E82" s="23">
        <f t="shared" ref="E82" si="42">(A82-A80)/2</f>
        <v>20</v>
      </c>
      <c r="F82" s="23"/>
      <c r="G82" s="23"/>
      <c r="H82" s="24"/>
      <c r="I82" s="25">
        <f t="shared" si="6"/>
        <v>57.4</v>
      </c>
      <c r="J82" s="25" t="s">
        <v>23</v>
      </c>
      <c r="K82" s="26"/>
      <c r="L82" s="27"/>
      <c r="M82" s="27"/>
      <c r="N82" s="28"/>
      <c r="O82" s="29"/>
    </row>
    <row r="83" spans="1:15" ht="14.25" customHeight="1" x14ac:dyDescent="0.25">
      <c r="A83" s="62">
        <v>460</v>
      </c>
      <c r="B83" s="31"/>
      <c r="C83" s="31">
        <v>2.88</v>
      </c>
      <c r="D83" s="31">
        <f t="shared" ref="D83" si="43">C83+C82</f>
        <v>5.24</v>
      </c>
      <c r="E83" s="23">
        <f t="shared" ref="E83" si="44">(A83-A82)/2</f>
        <v>10</v>
      </c>
      <c r="F83" s="23"/>
      <c r="G83" s="23"/>
      <c r="H83" s="24"/>
      <c r="I83" s="25">
        <f t="shared" si="6"/>
        <v>52.4</v>
      </c>
      <c r="J83" s="25" t="s">
        <v>23</v>
      </c>
      <c r="K83" s="26"/>
      <c r="L83" s="27"/>
      <c r="M83" s="27"/>
      <c r="N83" s="28"/>
      <c r="O83" s="29"/>
    </row>
    <row r="84" spans="1:15" ht="14.25" customHeight="1" x14ac:dyDescent="0.25">
      <c r="A84" s="62">
        <v>480</v>
      </c>
      <c r="B84" s="31"/>
      <c r="C84" s="31">
        <v>3.64</v>
      </c>
      <c r="D84" s="31">
        <f t="shared" ref="D84" si="45">C84+C82</f>
        <v>6</v>
      </c>
      <c r="E84" s="23">
        <f t="shared" ref="E84" si="46">(A84-A82)/2</f>
        <v>20</v>
      </c>
      <c r="F84" s="23"/>
      <c r="G84" s="23"/>
      <c r="H84" s="24"/>
      <c r="I84" s="25">
        <f t="shared" si="6"/>
        <v>120</v>
      </c>
      <c r="J84" s="25" t="s">
        <v>23</v>
      </c>
      <c r="K84" s="26"/>
      <c r="L84" s="27"/>
      <c r="M84" s="27"/>
      <c r="N84" s="28"/>
      <c r="O84" s="29"/>
    </row>
    <row r="85" spans="1:15" ht="14.25" customHeight="1" x14ac:dyDescent="0.25">
      <c r="A85" s="62">
        <v>493.36</v>
      </c>
      <c r="B85" s="31"/>
      <c r="C85" s="31">
        <v>3.53</v>
      </c>
      <c r="D85" s="31">
        <f t="shared" ref="D85" si="47">C85+C84</f>
        <v>7.17</v>
      </c>
      <c r="E85" s="23">
        <f t="shared" ref="E85" si="48">(A85-A84)/2</f>
        <v>6.6800000000000068</v>
      </c>
      <c r="F85" s="23"/>
      <c r="G85" s="23"/>
      <c r="H85" s="24"/>
      <c r="I85" s="25">
        <f t="shared" si="6"/>
        <v>47.9</v>
      </c>
      <c r="J85" s="25" t="s">
        <v>23</v>
      </c>
      <c r="K85" s="26"/>
      <c r="L85" s="27"/>
      <c r="M85" s="27"/>
      <c r="N85" s="28"/>
      <c r="O85" s="29"/>
    </row>
    <row r="86" spans="1:15" ht="14.25" customHeight="1" x14ac:dyDescent="0.25">
      <c r="A86" s="62"/>
      <c r="B86" s="31"/>
      <c r="C86" s="31"/>
      <c r="D86" s="31"/>
      <c r="E86" s="23"/>
      <c r="F86" s="23"/>
      <c r="G86" s="23"/>
      <c r="H86" s="24"/>
      <c r="I86" s="25"/>
      <c r="J86" s="25"/>
      <c r="K86" s="26"/>
      <c r="L86" s="27"/>
      <c r="M86" s="27"/>
      <c r="N86" s="28"/>
      <c r="O86" s="29"/>
    </row>
    <row r="87" spans="1:15" ht="14.25" customHeight="1" x14ac:dyDescent="0.25">
      <c r="A87" s="62"/>
      <c r="B87" s="31"/>
      <c r="C87" s="31"/>
      <c r="D87" s="31"/>
      <c r="E87" s="23"/>
      <c r="F87" s="23"/>
      <c r="G87" s="23"/>
      <c r="H87" s="24"/>
      <c r="I87" s="25"/>
      <c r="J87" s="25"/>
      <c r="K87" s="26"/>
      <c r="L87" s="27"/>
      <c r="M87" s="27"/>
      <c r="N87" s="28"/>
      <c r="O87" s="29"/>
    </row>
    <row r="88" spans="1:15" ht="14.25" customHeight="1" x14ac:dyDescent="0.25">
      <c r="A88" s="32"/>
      <c r="B88" s="31"/>
      <c r="C88" s="31"/>
      <c r="D88" s="31"/>
      <c r="E88" s="23"/>
      <c r="F88" s="23"/>
      <c r="G88" s="23"/>
      <c r="H88" s="24"/>
      <c r="I88" s="25"/>
      <c r="J88" s="25"/>
      <c r="K88" s="26"/>
      <c r="L88" s="27"/>
      <c r="M88" s="27"/>
      <c r="N88" s="28"/>
      <c r="O88" s="29"/>
    </row>
    <row r="89" spans="1:15" ht="14.25" customHeight="1" x14ac:dyDescent="0.25">
      <c r="A89" s="32"/>
      <c r="B89" s="31"/>
      <c r="C89" s="31"/>
      <c r="D89" s="31"/>
      <c r="E89" s="23"/>
      <c r="F89" s="23"/>
      <c r="G89" s="23"/>
      <c r="H89" s="24"/>
      <c r="I89" s="25"/>
      <c r="J89" s="25"/>
      <c r="K89" s="26"/>
      <c r="L89" s="27"/>
      <c r="M89" s="27"/>
      <c r="N89" s="28"/>
      <c r="O89" s="29"/>
    </row>
    <row r="90" spans="1:15" ht="11.1" customHeight="1" x14ac:dyDescent="0.25">
      <c r="A90" s="32"/>
      <c r="B90" s="31"/>
      <c r="C90" s="31"/>
      <c r="D90" s="31"/>
      <c r="E90" s="23"/>
      <c r="F90" s="23"/>
      <c r="G90" s="23"/>
      <c r="H90" s="48" t="s">
        <v>18</v>
      </c>
      <c r="I90" s="39">
        <f>SUM(I61:I89)</f>
        <v>2229.4000000000005</v>
      </c>
      <c r="J90" s="39" t="s">
        <v>23</v>
      </c>
      <c r="K90" s="49"/>
      <c r="L90" s="27"/>
      <c r="M90" s="27"/>
      <c r="N90" s="28"/>
      <c r="O90" s="29"/>
    </row>
    <row r="91" spans="1:15" ht="11.1" customHeight="1" x14ac:dyDescent="0.25">
      <c r="A91" s="40"/>
      <c r="B91" s="41"/>
      <c r="C91" s="42"/>
      <c r="D91" s="42"/>
      <c r="E91" s="42"/>
      <c r="F91" s="42"/>
      <c r="G91" s="43"/>
      <c r="H91" s="41"/>
      <c r="I91" s="45"/>
      <c r="J91" s="44"/>
      <c r="K91" s="41"/>
      <c r="L91" s="42"/>
      <c r="M91" s="42"/>
      <c r="N91" s="46"/>
      <c r="O91" s="47"/>
    </row>
    <row r="92" spans="1:15" ht="15" customHeight="1" x14ac:dyDescent="0.25">
      <c r="A92" s="157" t="s">
        <v>19</v>
      </c>
      <c r="B92" s="163"/>
      <c r="C92" s="157" t="s">
        <v>20</v>
      </c>
      <c r="D92" s="157" t="s">
        <v>21</v>
      </c>
      <c r="E92" s="157" t="s">
        <v>22</v>
      </c>
      <c r="F92" s="142"/>
      <c r="G92" s="153"/>
      <c r="H92" s="153"/>
      <c r="I92" s="157" t="s">
        <v>10</v>
      </c>
      <c r="J92" s="157" t="s">
        <v>11</v>
      </c>
      <c r="K92" s="184" t="s">
        <v>66</v>
      </c>
      <c r="L92" s="185"/>
      <c r="M92" s="185"/>
      <c r="N92" s="185"/>
      <c r="O92" s="186"/>
    </row>
    <row r="93" spans="1:15" x14ac:dyDescent="0.25">
      <c r="A93" s="158"/>
      <c r="B93" s="164"/>
      <c r="C93" s="158"/>
      <c r="D93" s="158"/>
      <c r="E93" s="158"/>
      <c r="F93" s="143"/>
      <c r="G93" s="154"/>
      <c r="H93" s="154"/>
      <c r="I93" s="158"/>
      <c r="J93" s="158"/>
      <c r="K93" s="187"/>
      <c r="L93" s="188"/>
      <c r="M93" s="188"/>
      <c r="N93" s="188"/>
      <c r="O93" s="189"/>
    </row>
    <row r="94" spans="1:15" x14ac:dyDescent="0.25">
      <c r="A94" s="158"/>
      <c r="B94" s="164"/>
      <c r="C94" s="158"/>
      <c r="D94" s="158"/>
      <c r="E94" s="158"/>
      <c r="F94" s="143"/>
      <c r="G94" s="154"/>
      <c r="H94" s="154"/>
      <c r="I94" s="158"/>
      <c r="J94" s="158"/>
      <c r="K94" s="187"/>
      <c r="L94" s="188"/>
      <c r="M94" s="188"/>
      <c r="N94" s="188"/>
      <c r="O94" s="189"/>
    </row>
    <row r="95" spans="1:15" x14ac:dyDescent="0.25">
      <c r="A95" s="158"/>
      <c r="B95" s="164"/>
      <c r="C95" s="158"/>
      <c r="D95" s="158"/>
      <c r="E95" s="158"/>
      <c r="F95" s="143"/>
      <c r="G95" s="154"/>
      <c r="H95" s="154"/>
      <c r="I95" s="158"/>
      <c r="J95" s="158"/>
      <c r="K95" s="187"/>
      <c r="L95" s="188"/>
      <c r="M95" s="188"/>
      <c r="N95" s="188"/>
      <c r="O95" s="189"/>
    </row>
    <row r="96" spans="1:15" x14ac:dyDescent="0.25">
      <c r="A96" s="158"/>
      <c r="B96" s="164"/>
      <c r="C96" s="158"/>
      <c r="D96" s="158"/>
      <c r="E96" s="158"/>
      <c r="F96" s="143"/>
      <c r="G96" s="154"/>
      <c r="H96" s="154"/>
      <c r="I96" s="158"/>
      <c r="J96" s="158"/>
      <c r="K96" s="187"/>
      <c r="L96" s="188"/>
      <c r="M96" s="188"/>
      <c r="N96" s="188"/>
      <c r="O96" s="189"/>
    </row>
    <row r="97" spans="1:17" x14ac:dyDescent="0.25">
      <c r="A97" s="159"/>
      <c r="B97" s="165"/>
      <c r="C97" s="159"/>
      <c r="D97" s="159"/>
      <c r="E97" s="159"/>
      <c r="F97" s="155"/>
      <c r="G97" s="156"/>
      <c r="H97" s="156"/>
      <c r="I97" s="159"/>
      <c r="J97" s="159"/>
      <c r="K97" s="190"/>
      <c r="L97" s="191"/>
      <c r="M97" s="191"/>
      <c r="N97" s="191"/>
      <c r="O97" s="192"/>
    </row>
    <row r="98" spans="1:17" ht="11.1" customHeight="1" x14ac:dyDescent="0.25">
      <c r="A98" s="17"/>
      <c r="B98" s="18"/>
      <c r="C98" s="19"/>
      <c r="D98" s="19"/>
      <c r="E98" s="19"/>
      <c r="F98" s="19"/>
      <c r="G98" s="19"/>
      <c r="H98" s="18"/>
      <c r="I98" s="20"/>
      <c r="J98" s="20"/>
      <c r="K98" s="18"/>
      <c r="L98" s="19"/>
      <c r="M98" s="19"/>
      <c r="N98" s="21"/>
      <c r="O98" s="22"/>
    </row>
    <row r="99" spans="1:17" ht="11.1" customHeight="1" x14ac:dyDescent="0.25">
      <c r="A99" s="166" t="str">
        <f>A58</f>
        <v>CALLE CAMINO NACIONAL</v>
      </c>
      <c r="B99" s="167"/>
      <c r="C99" s="167"/>
      <c r="D99" s="167"/>
      <c r="E99" s="23"/>
      <c r="F99" s="23"/>
      <c r="G99" s="23"/>
      <c r="H99" s="24"/>
      <c r="I99" s="25"/>
      <c r="J99" s="25"/>
      <c r="K99" s="26"/>
      <c r="L99" s="27"/>
      <c r="M99" s="27"/>
      <c r="N99" s="28"/>
      <c r="O99" s="29"/>
    </row>
    <row r="100" spans="1:17" ht="11.1" customHeight="1" x14ac:dyDescent="0.25">
      <c r="A100" s="30"/>
      <c r="B100" s="31"/>
      <c r="C100" s="31"/>
      <c r="D100" s="31"/>
      <c r="E100" s="23"/>
      <c r="F100" s="23"/>
      <c r="G100" s="23"/>
      <c r="H100" s="24"/>
      <c r="I100" s="25"/>
      <c r="J100" s="25"/>
      <c r="K100" s="26"/>
      <c r="L100" s="27"/>
      <c r="M100" s="27"/>
      <c r="N100" s="28"/>
      <c r="O100" s="29"/>
    </row>
    <row r="101" spans="1:17" ht="14.25" customHeight="1" x14ac:dyDescent="0.25">
      <c r="A101" s="62">
        <f>+A60</f>
        <v>0</v>
      </c>
      <c r="B101" s="31"/>
      <c r="C101" s="31">
        <v>0.18</v>
      </c>
      <c r="D101" s="31"/>
      <c r="E101" s="23"/>
      <c r="F101" s="23"/>
      <c r="G101" s="23"/>
      <c r="H101" s="24"/>
      <c r="I101" s="25"/>
      <c r="J101" s="25"/>
      <c r="K101" s="26"/>
      <c r="L101" s="27"/>
      <c r="M101" s="27"/>
      <c r="N101" s="28"/>
      <c r="O101" s="29"/>
    </row>
    <row r="102" spans="1:17" ht="14.25" customHeight="1" x14ac:dyDescent="0.25">
      <c r="A102" s="62">
        <f t="shared" ref="A102:A126" si="49">+A61</f>
        <v>20</v>
      </c>
      <c r="B102" s="31"/>
      <c r="C102" s="31">
        <v>0.06</v>
      </c>
      <c r="D102" s="31">
        <f>C102+C101</f>
        <v>0.24</v>
      </c>
      <c r="E102" s="23">
        <f>(A102-A101)/2</f>
        <v>10</v>
      </c>
      <c r="F102" s="23"/>
      <c r="G102" s="23"/>
      <c r="H102" s="24"/>
      <c r="I102" s="25">
        <f t="shared" ref="I102:I103" si="50">ROUND((D102*E102),2)</f>
        <v>2.4</v>
      </c>
      <c r="J102" s="25" t="s">
        <v>23</v>
      </c>
      <c r="K102" s="26"/>
      <c r="L102" s="27"/>
      <c r="M102" s="27"/>
      <c r="N102" s="28"/>
      <c r="O102" s="29"/>
      <c r="P102">
        <f>+(C101+C102)/2</f>
        <v>0.12</v>
      </c>
      <c r="Q102">
        <f>+P102*20</f>
        <v>2.4</v>
      </c>
    </row>
    <row r="103" spans="1:17" ht="14.25" customHeight="1" x14ac:dyDescent="0.25">
      <c r="A103" s="62">
        <f t="shared" si="49"/>
        <v>40</v>
      </c>
      <c r="B103" s="31"/>
      <c r="C103" s="31">
        <v>0.23</v>
      </c>
      <c r="D103" s="31">
        <f t="shared" ref="D103:D104" si="51">C103+C102</f>
        <v>0.29000000000000004</v>
      </c>
      <c r="E103" s="23">
        <f t="shared" ref="E103:E104" si="52">(A103-A102)/2</f>
        <v>10</v>
      </c>
      <c r="F103" s="23"/>
      <c r="G103" s="23"/>
      <c r="H103" s="24"/>
      <c r="I103" s="25">
        <f t="shared" si="50"/>
        <v>2.9</v>
      </c>
      <c r="J103" s="25" t="s">
        <v>23</v>
      </c>
      <c r="K103" s="26"/>
      <c r="L103" s="27"/>
      <c r="M103" s="27"/>
      <c r="N103" s="28"/>
      <c r="O103" s="29"/>
    </row>
    <row r="104" spans="1:17" ht="14.25" customHeight="1" x14ac:dyDescent="0.25">
      <c r="A104" s="62">
        <f t="shared" si="49"/>
        <v>60</v>
      </c>
      <c r="B104" s="31"/>
      <c r="C104" s="31">
        <v>0.19</v>
      </c>
      <c r="D104" s="31">
        <f t="shared" si="51"/>
        <v>0.42000000000000004</v>
      </c>
      <c r="E104" s="23">
        <f t="shared" si="52"/>
        <v>10</v>
      </c>
      <c r="F104" s="23"/>
      <c r="G104" s="23"/>
      <c r="H104" s="24"/>
      <c r="I104" s="25">
        <f t="shared" ref="I104:I126" si="53">ROUND((D104*E104),2)</f>
        <v>4.2</v>
      </c>
      <c r="J104" s="25" t="s">
        <v>23</v>
      </c>
      <c r="K104" s="26"/>
      <c r="L104" s="27"/>
      <c r="M104" s="27"/>
      <c r="N104" s="28"/>
      <c r="O104" s="29"/>
    </row>
    <row r="105" spans="1:17" ht="14.25" customHeight="1" x14ac:dyDescent="0.25">
      <c r="A105" s="62">
        <f t="shared" si="49"/>
        <v>80</v>
      </c>
      <c r="B105" s="31"/>
      <c r="C105" s="31">
        <v>0</v>
      </c>
      <c r="D105" s="31">
        <f t="shared" ref="D105:D126" si="54">C105+C104</f>
        <v>0.19</v>
      </c>
      <c r="E105" s="23">
        <f t="shared" ref="E105:E126" si="55">(A105-A104)/2</f>
        <v>10</v>
      </c>
      <c r="F105" s="23"/>
      <c r="G105" s="23"/>
      <c r="H105" s="24"/>
      <c r="I105" s="25">
        <f t="shared" si="53"/>
        <v>1.9</v>
      </c>
      <c r="J105" s="25" t="s">
        <v>23</v>
      </c>
      <c r="K105" s="26"/>
      <c r="L105" s="27"/>
      <c r="M105" s="27"/>
      <c r="N105" s="28"/>
      <c r="O105" s="29"/>
    </row>
    <row r="106" spans="1:17" ht="14.25" customHeight="1" x14ac:dyDescent="0.25">
      <c r="A106" s="62">
        <f t="shared" si="49"/>
        <v>100</v>
      </c>
      <c r="B106" s="31"/>
      <c r="C106" s="31">
        <v>0</v>
      </c>
      <c r="D106" s="31">
        <f t="shared" si="54"/>
        <v>0</v>
      </c>
      <c r="E106" s="23">
        <f t="shared" si="55"/>
        <v>10</v>
      </c>
      <c r="F106" s="23"/>
      <c r="G106" s="23"/>
      <c r="H106" s="24"/>
      <c r="I106" s="25">
        <f t="shared" si="53"/>
        <v>0</v>
      </c>
      <c r="J106" s="25" t="s">
        <v>23</v>
      </c>
      <c r="K106" s="26"/>
      <c r="L106" s="27"/>
      <c r="M106" s="27"/>
      <c r="N106" s="28"/>
      <c r="O106" s="29"/>
    </row>
    <row r="107" spans="1:17" ht="14.25" customHeight="1" x14ac:dyDescent="0.25">
      <c r="A107" s="62">
        <f t="shared" si="49"/>
        <v>120</v>
      </c>
      <c r="B107" s="31"/>
      <c r="C107" s="31">
        <v>0</v>
      </c>
      <c r="D107" s="31">
        <f t="shared" si="54"/>
        <v>0</v>
      </c>
      <c r="E107" s="23">
        <f t="shared" si="55"/>
        <v>10</v>
      </c>
      <c r="F107" s="23"/>
      <c r="G107" s="23"/>
      <c r="H107" s="24"/>
      <c r="I107" s="25">
        <f t="shared" si="53"/>
        <v>0</v>
      </c>
      <c r="J107" s="25" t="s">
        <v>23</v>
      </c>
      <c r="K107" s="26"/>
      <c r="L107" s="27"/>
      <c r="M107" s="27"/>
      <c r="N107" s="28"/>
      <c r="O107" s="29"/>
    </row>
    <row r="108" spans="1:17" ht="14.25" customHeight="1" x14ac:dyDescent="0.25">
      <c r="A108" s="62">
        <f t="shared" si="49"/>
        <v>140</v>
      </c>
      <c r="B108" s="31"/>
      <c r="C108" s="31">
        <v>0.03</v>
      </c>
      <c r="D108" s="31">
        <f t="shared" si="54"/>
        <v>0.03</v>
      </c>
      <c r="E108" s="23">
        <f t="shared" si="55"/>
        <v>10</v>
      </c>
      <c r="F108" s="23"/>
      <c r="G108" s="23"/>
      <c r="H108" s="24"/>
      <c r="I108" s="25">
        <f t="shared" si="53"/>
        <v>0.3</v>
      </c>
      <c r="J108" s="25" t="s">
        <v>23</v>
      </c>
      <c r="K108" s="26"/>
      <c r="L108" s="27"/>
      <c r="M108" s="27"/>
      <c r="N108" s="28"/>
      <c r="O108" s="29"/>
    </row>
    <row r="109" spans="1:17" ht="14.25" customHeight="1" x14ac:dyDescent="0.25">
      <c r="A109" s="62">
        <f t="shared" si="49"/>
        <v>160</v>
      </c>
      <c r="B109" s="31"/>
      <c r="C109" s="31">
        <v>0.04</v>
      </c>
      <c r="D109" s="31">
        <f t="shared" si="54"/>
        <v>7.0000000000000007E-2</v>
      </c>
      <c r="E109" s="23">
        <f t="shared" si="55"/>
        <v>10</v>
      </c>
      <c r="F109" s="23"/>
      <c r="G109" s="23"/>
      <c r="H109" s="24"/>
      <c r="I109" s="25">
        <f t="shared" si="53"/>
        <v>0.7</v>
      </c>
      <c r="J109" s="25" t="s">
        <v>23</v>
      </c>
      <c r="K109" s="26"/>
      <c r="L109" s="27"/>
      <c r="M109" s="27"/>
      <c r="N109" s="28"/>
      <c r="O109" s="29"/>
    </row>
    <row r="110" spans="1:17" ht="14.25" customHeight="1" x14ac:dyDescent="0.25">
      <c r="A110" s="62">
        <f t="shared" si="49"/>
        <v>180</v>
      </c>
      <c r="B110" s="31"/>
      <c r="C110" s="31">
        <v>0.06</v>
      </c>
      <c r="D110" s="31">
        <f t="shared" si="54"/>
        <v>0.1</v>
      </c>
      <c r="E110" s="23">
        <f t="shared" si="55"/>
        <v>10</v>
      </c>
      <c r="F110" s="23"/>
      <c r="G110" s="23"/>
      <c r="H110" s="24"/>
      <c r="I110" s="25">
        <f t="shared" si="53"/>
        <v>1</v>
      </c>
      <c r="J110" s="25" t="s">
        <v>23</v>
      </c>
      <c r="K110" s="26"/>
      <c r="L110" s="27"/>
      <c r="M110" s="27"/>
      <c r="N110" s="28"/>
      <c r="O110" s="29"/>
    </row>
    <row r="111" spans="1:17" ht="14.25" customHeight="1" x14ac:dyDescent="0.25">
      <c r="A111" s="62">
        <f t="shared" si="49"/>
        <v>200</v>
      </c>
      <c r="B111" s="31"/>
      <c r="C111" s="31">
        <v>0.12</v>
      </c>
      <c r="D111" s="31">
        <f t="shared" si="54"/>
        <v>0.18</v>
      </c>
      <c r="E111" s="23">
        <f t="shared" si="55"/>
        <v>10</v>
      </c>
      <c r="F111" s="23"/>
      <c r="G111" s="23"/>
      <c r="H111" s="24"/>
      <c r="I111" s="25">
        <f t="shared" si="53"/>
        <v>1.8</v>
      </c>
      <c r="J111" s="25" t="s">
        <v>23</v>
      </c>
      <c r="K111" s="26"/>
      <c r="L111" s="27"/>
      <c r="M111" s="27"/>
      <c r="N111" s="28"/>
      <c r="O111" s="29"/>
    </row>
    <row r="112" spans="1:17" ht="14.25" customHeight="1" x14ac:dyDescent="0.25">
      <c r="A112" s="62">
        <f t="shared" si="49"/>
        <v>220</v>
      </c>
      <c r="B112" s="31"/>
      <c r="C112" s="31">
        <v>0</v>
      </c>
      <c r="D112" s="31">
        <f t="shared" si="54"/>
        <v>0.12</v>
      </c>
      <c r="E112" s="23">
        <f t="shared" si="55"/>
        <v>10</v>
      </c>
      <c r="F112" s="23"/>
      <c r="G112" s="23"/>
      <c r="H112" s="24"/>
      <c r="I112" s="25">
        <f t="shared" si="53"/>
        <v>1.2</v>
      </c>
      <c r="J112" s="25" t="s">
        <v>23</v>
      </c>
      <c r="K112" s="26"/>
      <c r="L112" s="27"/>
      <c r="M112" s="27"/>
      <c r="N112" s="28"/>
      <c r="O112" s="29"/>
    </row>
    <row r="113" spans="1:15" ht="14.25" customHeight="1" x14ac:dyDescent="0.25">
      <c r="A113" s="62">
        <f t="shared" si="49"/>
        <v>240</v>
      </c>
      <c r="B113" s="31"/>
      <c r="C113" s="31">
        <v>0</v>
      </c>
      <c r="D113" s="31">
        <f t="shared" si="54"/>
        <v>0</v>
      </c>
      <c r="E113" s="23">
        <f t="shared" si="55"/>
        <v>10</v>
      </c>
      <c r="F113" s="23"/>
      <c r="G113" s="23"/>
      <c r="H113" s="24"/>
      <c r="I113" s="25">
        <f t="shared" si="53"/>
        <v>0</v>
      </c>
      <c r="J113" s="25" t="s">
        <v>23</v>
      </c>
      <c r="K113" s="26"/>
      <c r="L113" s="27"/>
      <c r="M113" s="27"/>
      <c r="N113" s="28"/>
      <c r="O113" s="29"/>
    </row>
    <row r="114" spans="1:15" ht="14.25" customHeight="1" x14ac:dyDescent="0.25">
      <c r="A114" s="62">
        <f t="shared" si="49"/>
        <v>260</v>
      </c>
      <c r="B114" s="31"/>
      <c r="C114" s="31">
        <v>0</v>
      </c>
      <c r="D114" s="31">
        <f t="shared" si="54"/>
        <v>0</v>
      </c>
      <c r="E114" s="23">
        <f t="shared" si="55"/>
        <v>10</v>
      </c>
      <c r="F114" s="23"/>
      <c r="G114" s="23"/>
      <c r="H114" s="24"/>
      <c r="I114" s="25">
        <f t="shared" si="53"/>
        <v>0</v>
      </c>
      <c r="J114" s="25" t="s">
        <v>23</v>
      </c>
      <c r="K114" s="26"/>
      <c r="L114" s="27"/>
      <c r="M114" s="27"/>
      <c r="N114" s="28"/>
      <c r="O114" s="29"/>
    </row>
    <row r="115" spans="1:15" ht="14.25" customHeight="1" x14ac:dyDescent="0.25">
      <c r="A115" s="62">
        <f>+A74</f>
        <v>280</v>
      </c>
      <c r="B115" s="31"/>
      <c r="C115" s="31">
        <v>0</v>
      </c>
      <c r="D115" s="31">
        <f t="shared" si="54"/>
        <v>0</v>
      </c>
      <c r="E115" s="23">
        <f t="shared" si="55"/>
        <v>10</v>
      </c>
      <c r="F115" s="23"/>
      <c r="G115" s="23"/>
      <c r="H115" s="24"/>
      <c r="I115" s="25">
        <f t="shared" si="53"/>
        <v>0</v>
      </c>
      <c r="J115" s="25" t="s">
        <v>23</v>
      </c>
      <c r="K115" s="26"/>
      <c r="L115" s="27"/>
      <c r="M115" s="27"/>
      <c r="N115" s="28"/>
      <c r="O115" s="29"/>
    </row>
    <row r="116" spans="1:15" ht="14.25" customHeight="1" x14ac:dyDescent="0.25">
      <c r="A116" s="62">
        <f t="shared" si="49"/>
        <v>300</v>
      </c>
      <c r="B116" s="31"/>
      <c r="C116" s="31">
        <v>0</v>
      </c>
      <c r="D116" s="31">
        <f t="shared" si="54"/>
        <v>0</v>
      </c>
      <c r="E116" s="23">
        <f t="shared" si="55"/>
        <v>10</v>
      </c>
      <c r="F116" s="23"/>
      <c r="G116" s="23"/>
      <c r="H116" s="24"/>
      <c r="I116" s="25">
        <f t="shared" si="53"/>
        <v>0</v>
      </c>
      <c r="J116" s="25" t="s">
        <v>23</v>
      </c>
      <c r="K116" s="26"/>
      <c r="L116" s="27"/>
      <c r="M116" s="27"/>
      <c r="N116" s="28"/>
      <c r="O116" s="29"/>
    </row>
    <row r="117" spans="1:15" ht="14.25" customHeight="1" x14ac:dyDescent="0.25">
      <c r="A117" s="62">
        <f t="shared" si="49"/>
        <v>320</v>
      </c>
      <c r="B117" s="31"/>
      <c r="C117" s="31">
        <v>0.03</v>
      </c>
      <c r="D117" s="31">
        <f t="shared" si="54"/>
        <v>0.03</v>
      </c>
      <c r="E117" s="23">
        <f t="shared" si="55"/>
        <v>10</v>
      </c>
      <c r="F117" s="23"/>
      <c r="G117" s="23"/>
      <c r="H117" s="24"/>
      <c r="I117" s="25">
        <f t="shared" si="53"/>
        <v>0.3</v>
      </c>
      <c r="J117" s="25" t="s">
        <v>23</v>
      </c>
      <c r="K117" s="26"/>
      <c r="L117" s="27"/>
      <c r="M117" s="27"/>
      <c r="N117" s="28"/>
      <c r="O117" s="29"/>
    </row>
    <row r="118" spans="1:15" ht="14.25" customHeight="1" x14ac:dyDescent="0.25">
      <c r="A118" s="62">
        <f t="shared" si="49"/>
        <v>340</v>
      </c>
      <c r="B118" s="31"/>
      <c r="C118" s="31">
        <v>0</v>
      </c>
      <c r="D118" s="31">
        <f t="shared" si="54"/>
        <v>0.03</v>
      </c>
      <c r="E118" s="23">
        <f t="shared" si="55"/>
        <v>10</v>
      </c>
      <c r="F118" s="23"/>
      <c r="G118" s="23"/>
      <c r="H118" s="24"/>
      <c r="I118" s="25">
        <f t="shared" si="53"/>
        <v>0.3</v>
      </c>
      <c r="J118" s="25" t="s">
        <v>23</v>
      </c>
      <c r="K118" s="26"/>
      <c r="L118" s="27"/>
      <c r="M118" s="27"/>
      <c r="N118" s="28"/>
      <c r="O118" s="29"/>
    </row>
    <row r="119" spans="1:15" ht="14.25" customHeight="1" x14ac:dyDescent="0.25">
      <c r="A119" s="62">
        <f t="shared" si="49"/>
        <v>360</v>
      </c>
      <c r="B119" s="31"/>
      <c r="C119" s="31">
        <v>0</v>
      </c>
      <c r="D119" s="31">
        <f t="shared" si="54"/>
        <v>0</v>
      </c>
      <c r="E119" s="23">
        <f t="shared" si="55"/>
        <v>10</v>
      </c>
      <c r="F119" s="23"/>
      <c r="G119" s="23"/>
      <c r="H119" s="24"/>
      <c r="I119" s="25">
        <f t="shared" si="53"/>
        <v>0</v>
      </c>
      <c r="J119" s="25" t="s">
        <v>23</v>
      </c>
      <c r="K119" s="26"/>
      <c r="L119" s="27"/>
      <c r="M119" s="27"/>
      <c r="N119" s="28"/>
      <c r="O119" s="29"/>
    </row>
    <row r="120" spans="1:15" ht="14.25" customHeight="1" x14ac:dyDescent="0.25">
      <c r="A120" s="62">
        <f t="shared" si="49"/>
        <v>380</v>
      </c>
      <c r="B120" s="31"/>
      <c r="C120" s="31">
        <v>0</v>
      </c>
      <c r="D120" s="31">
        <f t="shared" si="54"/>
        <v>0</v>
      </c>
      <c r="E120" s="23">
        <f t="shared" si="55"/>
        <v>10</v>
      </c>
      <c r="F120" s="23"/>
      <c r="G120" s="23"/>
      <c r="H120" s="24"/>
      <c r="I120" s="25">
        <f t="shared" si="53"/>
        <v>0</v>
      </c>
      <c r="J120" s="25" t="s">
        <v>23</v>
      </c>
      <c r="K120" s="26"/>
      <c r="L120" s="27"/>
      <c r="M120" s="27"/>
      <c r="N120" s="28"/>
      <c r="O120" s="29"/>
    </row>
    <row r="121" spans="1:15" ht="14.25" customHeight="1" x14ac:dyDescent="0.25">
      <c r="A121" s="62">
        <f t="shared" si="49"/>
        <v>400</v>
      </c>
      <c r="B121" s="31"/>
      <c r="C121" s="31">
        <v>0</v>
      </c>
      <c r="D121" s="31">
        <f t="shared" si="54"/>
        <v>0</v>
      </c>
      <c r="E121" s="23">
        <f t="shared" si="55"/>
        <v>10</v>
      </c>
      <c r="F121" s="23"/>
      <c r="G121" s="23"/>
      <c r="H121" s="24"/>
      <c r="I121" s="25">
        <f t="shared" si="53"/>
        <v>0</v>
      </c>
      <c r="J121" s="25" t="s">
        <v>23</v>
      </c>
      <c r="K121" s="26"/>
      <c r="L121" s="27"/>
      <c r="M121" s="27"/>
      <c r="N121" s="28"/>
      <c r="O121" s="29"/>
    </row>
    <row r="122" spans="1:15" ht="14.25" customHeight="1" x14ac:dyDescent="0.25">
      <c r="A122" s="62">
        <f t="shared" si="49"/>
        <v>420</v>
      </c>
      <c r="B122" s="31"/>
      <c r="C122" s="31">
        <v>0.02</v>
      </c>
      <c r="D122" s="31">
        <f t="shared" si="54"/>
        <v>0.02</v>
      </c>
      <c r="E122" s="23">
        <f t="shared" si="55"/>
        <v>10</v>
      </c>
      <c r="F122" s="23"/>
      <c r="G122" s="23"/>
      <c r="H122" s="24"/>
      <c r="I122" s="25">
        <f t="shared" si="53"/>
        <v>0.2</v>
      </c>
      <c r="J122" s="25" t="s">
        <v>23</v>
      </c>
      <c r="K122" s="26"/>
      <c r="L122" s="27"/>
      <c r="M122" s="27"/>
      <c r="N122" s="28"/>
      <c r="O122" s="29"/>
    </row>
    <row r="123" spans="1:15" ht="14.25" customHeight="1" x14ac:dyDescent="0.25">
      <c r="A123" s="62">
        <f t="shared" si="49"/>
        <v>440</v>
      </c>
      <c r="B123" s="31"/>
      <c r="C123" s="31">
        <v>0.15</v>
      </c>
      <c r="D123" s="31">
        <f t="shared" si="54"/>
        <v>0.16999999999999998</v>
      </c>
      <c r="E123" s="23">
        <f t="shared" si="55"/>
        <v>10</v>
      </c>
      <c r="F123" s="23"/>
      <c r="G123" s="23"/>
      <c r="H123" s="24"/>
      <c r="I123" s="25">
        <f t="shared" si="53"/>
        <v>1.7</v>
      </c>
      <c r="J123" s="25" t="s">
        <v>23</v>
      </c>
      <c r="K123" s="26"/>
      <c r="L123" s="27"/>
      <c r="M123" s="27"/>
      <c r="N123" s="28"/>
      <c r="O123" s="29"/>
    </row>
    <row r="124" spans="1:15" ht="14.25" customHeight="1" x14ac:dyDescent="0.25">
      <c r="A124" s="62">
        <f t="shared" si="49"/>
        <v>460</v>
      </c>
      <c r="B124" s="31"/>
      <c r="C124" s="31">
        <v>0.03</v>
      </c>
      <c r="D124" s="31">
        <f t="shared" si="54"/>
        <v>0.18</v>
      </c>
      <c r="E124" s="23">
        <f t="shared" si="55"/>
        <v>10</v>
      </c>
      <c r="F124" s="23"/>
      <c r="G124" s="23"/>
      <c r="H124" s="24"/>
      <c r="I124" s="25">
        <f t="shared" si="53"/>
        <v>1.8</v>
      </c>
      <c r="J124" s="25" t="s">
        <v>23</v>
      </c>
      <c r="K124" s="26"/>
      <c r="L124" s="27"/>
      <c r="M124" s="27"/>
      <c r="N124" s="28"/>
      <c r="O124" s="29"/>
    </row>
    <row r="125" spans="1:15" ht="14.25" customHeight="1" x14ac:dyDescent="0.25">
      <c r="A125" s="62">
        <f t="shared" si="49"/>
        <v>480</v>
      </c>
      <c r="B125" s="31"/>
      <c r="C125" s="31">
        <v>0</v>
      </c>
      <c r="D125" s="31">
        <f t="shared" si="54"/>
        <v>0.03</v>
      </c>
      <c r="E125" s="23">
        <f t="shared" si="55"/>
        <v>10</v>
      </c>
      <c r="F125" s="23"/>
      <c r="G125" s="23"/>
      <c r="H125" s="24"/>
      <c r="I125" s="25">
        <f t="shared" si="53"/>
        <v>0.3</v>
      </c>
      <c r="J125" s="25" t="s">
        <v>23</v>
      </c>
      <c r="K125" s="26"/>
      <c r="L125" s="27"/>
      <c r="M125" s="27"/>
      <c r="N125" s="28"/>
      <c r="O125" s="29"/>
    </row>
    <row r="126" spans="1:15" ht="14.25" customHeight="1" x14ac:dyDescent="0.25">
      <c r="A126" s="62">
        <f t="shared" si="49"/>
        <v>493.36</v>
      </c>
      <c r="B126" s="31"/>
      <c r="C126" s="31">
        <v>0</v>
      </c>
      <c r="D126" s="31">
        <f t="shared" si="54"/>
        <v>0</v>
      </c>
      <c r="E126" s="23">
        <f t="shared" si="55"/>
        <v>6.6800000000000068</v>
      </c>
      <c r="F126" s="23"/>
      <c r="G126" s="23"/>
      <c r="H126" s="24"/>
      <c r="I126" s="25">
        <f t="shared" si="53"/>
        <v>0</v>
      </c>
      <c r="J126" s="25" t="s">
        <v>23</v>
      </c>
      <c r="K126" s="26"/>
      <c r="L126" s="27"/>
      <c r="M126" s="27"/>
      <c r="N126" s="28"/>
      <c r="O126" s="29"/>
    </row>
    <row r="127" spans="1:15" ht="11.1" customHeight="1" x14ac:dyDescent="0.25">
      <c r="A127" s="32"/>
      <c r="B127" s="31"/>
      <c r="C127" s="31"/>
      <c r="D127" s="31"/>
      <c r="E127" s="23"/>
      <c r="F127" s="23"/>
      <c r="G127" s="23"/>
      <c r="H127" s="48" t="s">
        <v>18</v>
      </c>
      <c r="I127" s="39">
        <f>SUM(I102:I126)</f>
        <v>21.000000000000004</v>
      </c>
      <c r="J127" s="39" t="s">
        <v>23</v>
      </c>
      <c r="K127" s="49"/>
      <c r="L127" s="27"/>
      <c r="M127" s="27"/>
      <c r="N127" s="28"/>
      <c r="O127" s="29"/>
    </row>
    <row r="128" spans="1:15" ht="11.1" customHeight="1" x14ac:dyDescent="0.25">
      <c r="A128" s="32"/>
      <c r="B128" s="31"/>
      <c r="C128" s="31"/>
      <c r="D128" s="31"/>
      <c r="E128" s="23"/>
      <c r="F128" s="23"/>
      <c r="G128" s="23"/>
      <c r="H128" s="24"/>
      <c r="I128" s="25"/>
      <c r="J128" s="25"/>
      <c r="K128" s="26"/>
      <c r="L128" s="27"/>
      <c r="M128" s="27"/>
      <c r="N128" s="28"/>
      <c r="O128" s="29"/>
    </row>
    <row r="129" spans="1:16" ht="11.1" customHeight="1" x14ac:dyDescent="0.25">
      <c r="A129" s="40"/>
      <c r="B129" s="41"/>
      <c r="C129" s="42"/>
      <c r="D129" s="42"/>
      <c r="E129" s="42"/>
      <c r="F129" s="42"/>
      <c r="G129" s="43"/>
      <c r="H129" s="41"/>
      <c r="I129" s="45"/>
      <c r="J129" s="44"/>
      <c r="K129" s="41"/>
      <c r="L129" s="42"/>
      <c r="M129" s="42"/>
      <c r="N129" s="46"/>
      <c r="O129" s="47"/>
    </row>
    <row r="130" spans="1:16" ht="197.25" customHeight="1" x14ac:dyDescent="0.25">
      <c r="A130" s="50" t="str">
        <f>+A8</f>
        <v>CADENAMIENTO INICIAL</v>
      </c>
      <c r="B130" s="50" t="str">
        <f>+B8</f>
        <v>CADENAMIENTO FINAL</v>
      </c>
      <c r="C130" s="50" t="s">
        <v>74</v>
      </c>
      <c r="D130" s="51"/>
      <c r="E130" s="204"/>
      <c r="F130" s="205"/>
      <c r="G130" s="205"/>
      <c r="H130" s="205"/>
      <c r="I130" s="51" t="s">
        <v>10</v>
      </c>
      <c r="J130" s="51" t="s">
        <v>11</v>
      </c>
      <c r="K130" s="206" t="s">
        <v>75</v>
      </c>
      <c r="L130" s="206"/>
      <c r="M130" s="206"/>
      <c r="N130" s="206"/>
      <c r="O130" s="206"/>
    </row>
    <row r="131" spans="1:16" x14ac:dyDescent="0.25">
      <c r="A131" s="17"/>
      <c r="B131" s="18"/>
      <c r="C131" s="19"/>
      <c r="D131" s="19"/>
      <c r="E131" s="19"/>
      <c r="F131" s="19"/>
      <c r="G131" s="19"/>
      <c r="H131" s="18"/>
      <c r="I131" s="20"/>
      <c r="J131" s="20"/>
      <c r="K131" s="18"/>
      <c r="L131" s="19"/>
      <c r="M131" s="19"/>
      <c r="N131" s="21"/>
      <c r="O131" s="22"/>
    </row>
    <row r="132" spans="1:16" x14ac:dyDescent="0.25">
      <c r="A132" s="52" t="str">
        <f>+A58</f>
        <v>CALLE CAMINO NACIONAL</v>
      </c>
      <c r="B132" s="53"/>
      <c r="C132" s="53"/>
      <c r="D132" s="31"/>
      <c r="E132" s="23"/>
      <c r="F132" s="23"/>
      <c r="G132" s="23"/>
      <c r="H132" s="24"/>
      <c r="I132" s="25"/>
      <c r="J132" s="25"/>
      <c r="K132" s="26"/>
      <c r="L132" s="27"/>
      <c r="M132" s="27"/>
      <c r="N132" s="28"/>
      <c r="O132" s="29"/>
    </row>
    <row r="133" spans="1:16" x14ac:dyDescent="0.25">
      <c r="A133" s="30"/>
      <c r="B133" s="31"/>
      <c r="C133" s="31"/>
      <c r="D133" s="31"/>
      <c r="E133" s="23"/>
      <c r="F133" s="23"/>
      <c r="G133" s="23"/>
      <c r="H133" s="24"/>
      <c r="I133" s="25"/>
      <c r="J133" s="25"/>
      <c r="K133" s="26"/>
      <c r="L133" s="27"/>
      <c r="M133" s="27"/>
      <c r="N133" s="28"/>
      <c r="O133" s="29"/>
      <c r="P133">
        <f>7.3*0.2</f>
        <v>1.46</v>
      </c>
    </row>
    <row r="134" spans="1:16" ht="14.25" customHeight="1" x14ac:dyDescent="0.25">
      <c r="A134" s="62">
        <f>+A60</f>
        <v>0</v>
      </c>
      <c r="B134" s="75">
        <f>+A126</f>
        <v>493.36</v>
      </c>
      <c r="C134" s="54">
        <v>11</v>
      </c>
      <c r="D134" s="54"/>
      <c r="E134" s="55"/>
      <c r="F134" s="55"/>
      <c r="G134" s="55"/>
      <c r="H134" s="24"/>
      <c r="I134" s="56">
        <f>+C134</f>
        <v>11</v>
      </c>
      <c r="J134" s="56" t="s">
        <v>76</v>
      </c>
      <c r="K134" s="57"/>
      <c r="L134" s="27"/>
      <c r="M134" s="27"/>
      <c r="N134" s="28"/>
      <c r="O134" s="29"/>
    </row>
    <row r="135" spans="1:16" ht="14.25" customHeight="1" x14ac:dyDescent="0.25">
      <c r="A135" s="32"/>
      <c r="B135" s="54"/>
      <c r="C135" s="54"/>
      <c r="D135" s="54"/>
      <c r="E135" s="31"/>
      <c r="F135" s="55"/>
      <c r="G135" s="55"/>
      <c r="H135" s="24"/>
      <c r="I135" s="56"/>
      <c r="J135" s="56"/>
      <c r="K135" s="57"/>
      <c r="L135" s="27"/>
      <c r="M135" s="27"/>
      <c r="N135" s="28"/>
      <c r="O135" s="29"/>
    </row>
    <row r="136" spans="1:16" ht="14.25" customHeight="1" x14ac:dyDescent="0.25">
      <c r="A136" s="32"/>
      <c r="B136" s="54"/>
      <c r="C136" s="54"/>
      <c r="D136" s="54"/>
      <c r="E136" s="31"/>
      <c r="F136" s="55"/>
      <c r="G136" s="55"/>
      <c r="H136" s="24"/>
      <c r="I136" s="56"/>
      <c r="J136" s="56"/>
      <c r="K136" s="57"/>
      <c r="L136" s="27"/>
      <c r="M136" s="27"/>
      <c r="N136" s="28"/>
      <c r="O136" s="29"/>
    </row>
    <row r="137" spans="1:16" ht="14.25" customHeight="1" x14ac:dyDescent="0.25">
      <c r="A137" s="32"/>
      <c r="B137" s="54"/>
      <c r="C137" s="54"/>
      <c r="D137" s="54"/>
      <c r="E137" s="31"/>
      <c r="F137" s="55"/>
      <c r="G137" s="55"/>
      <c r="H137" s="24"/>
      <c r="I137" s="56"/>
      <c r="J137" s="56"/>
      <c r="K137" s="57"/>
      <c r="L137" s="27"/>
      <c r="M137" s="27"/>
      <c r="N137" s="28"/>
      <c r="O137" s="29"/>
    </row>
    <row r="138" spans="1:16" ht="14.25" customHeight="1" x14ac:dyDescent="0.25">
      <c r="A138" s="32"/>
      <c r="B138" s="54"/>
      <c r="C138" s="54"/>
      <c r="D138" s="54"/>
      <c r="E138" s="31"/>
      <c r="F138" s="55"/>
      <c r="G138" s="55"/>
      <c r="H138" s="24"/>
      <c r="I138" s="56"/>
      <c r="J138" s="56"/>
      <c r="K138" s="57"/>
      <c r="L138" s="27"/>
      <c r="M138" s="27"/>
      <c r="N138" s="28"/>
      <c r="O138" s="29"/>
    </row>
    <row r="139" spans="1:16" ht="14.25" customHeight="1" x14ac:dyDescent="0.25">
      <c r="A139" s="32"/>
      <c r="B139" s="54"/>
      <c r="C139" s="54"/>
      <c r="D139" s="54"/>
      <c r="E139" s="31"/>
      <c r="F139" s="55"/>
      <c r="G139" s="55"/>
      <c r="H139" s="24"/>
      <c r="I139" s="56"/>
      <c r="J139" s="56"/>
      <c r="K139" s="57"/>
      <c r="L139" s="27"/>
      <c r="M139" s="27"/>
      <c r="N139" s="28"/>
      <c r="O139" s="29"/>
    </row>
    <row r="140" spans="1:16" ht="14.25" customHeight="1" x14ac:dyDescent="0.25">
      <c r="A140" s="32"/>
      <c r="B140" s="54"/>
      <c r="C140" s="54"/>
      <c r="D140" s="54"/>
      <c r="E140" s="31"/>
      <c r="F140" s="55"/>
      <c r="G140" s="55"/>
      <c r="H140" s="24"/>
      <c r="I140" s="56"/>
      <c r="J140" s="56"/>
      <c r="K140" s="57"/>
      <c r="L140" s="27"/>
      <c r="M140" s="27"/>
      <c r="N140" s="28"/>
      <c r="O140" s="29"/>
    </row>
    <row r="141" spans="1:16" ht="14.25" customHeight="1" x14ac:dyDescent="0.25">
      <c r="A141" s="32"/>
      <c r="B141" s="54"/>
      <c r="C141" s="54"/>
      <c r="D141" s="54"/>
      <c r="E141" s="31"/>
      <c r="F141" s="55"/>
      <c r="G141" s="55"/>
      <c r="H141" s="24"/>
      <c r="I141" s="56"/>
      <c r="J141" s="56"/>
      <c r="K141" s="57"/>
      <c r="L141" s="27"/>
      <c r="M141" s="27"/>
      <c r="N141" s="28"/>
      <c r="O141" s="29"/>
    </row>
    <row r="142" spans="1:16" ht="14.25" customHeight="1" x14ac:dyDescent="0.25">
      <c r="A142" s="32"/>
      <c r="B142" s="54"/>
      <c r="C142" s="54"/>
      <c r="D142" s="54"/>
      <c r="E142" s="31"/>
      <c r="F142" s="55"/>
      <c r="G142" s="55"/>
      <c r="H142" s="24"/>
      <c r="I142" s="56"/>
      <c r="J142" s="56"/>
      <c r="K142" s="57"/>
      <c r="L142" s="27"/>
      <c r="M142" s="27"/>
      <c r="N142" s="28"/>
      <c r="O142" s="29"/>
    </row>
    <row r="143" spans="1:16" ht="14.25" customHeight="1" x14ac:dyDescent="0.25">
      <c r="A143" s="32"/>
      <c r="B143" s="54"/>
      <c r="C143" s="54"/>
      <c r="D143" s="54"/>
      <c r="E143" s="31"/>
      <c r="F143" s="55"/>
      <c r="G143" s="55"/>
      <c r="H143" s="24"/>
      <c r="I143" s="56"/>
      <c r="J143" s="56"/>
      <c r="K143" s="57"/>
      <c r="L143" s="27"/>
      <c r="M143" s="27"/>
      <c r="N143" s="28"/>
      <c r="O143" s="29"/>
    </row>
    <row r="144" spans="1:16" ht="14.25" customHeight="1" x14ac:dyDescent="0.25">
      <c r="A144" s="32"/>
      <c r="B144" s="54"/>
      <c r="C144" s="54"/>
      <c r="D144" s="54"/>
      <c r="E144" s="31"/>
      <c r="F144" s="55"/>
      <c r="G144" s="55"/>
      <c r="H144" s="24"/>
      <c r="I144" s="56"/>
      <c r="J144" s="56"/>
      <c r="K144" s="57"/>
      <c r="L144" s="27"/>
      <c r="M144" s="27"/>
      <c r="N144" s="28"/>
      <c r="O144" s="29"/>
    </row>
    <row r="145" spans="1:16" ht="14.25" customHeight="1" x14ac:dyDescent="0.25">
      <c r="A145" s="32"/>
      <c r="B145" s="54"/>
      <c r="C145" s="54"/>
      <c r="D145" s="54"/>
      <c r="E145" s="31"/>
      <c r="F145" s="55"/>
      <c r="G145" s="55"/>
      <c r="H145" s="24"/>
      <c r="I145" s="56"/>
      <c r="J145" s="56"/>
      <c r="K145" s="57"/>
      <c r="L145" s="27"/>
      <c r="M145" s="27"/>
      <c r="N145" s="28"/>
      <c r="O145" s="29"/>
    </row>
    <row r="146" spans="1:16" ht="14.25" customHeight="1" x14ac:dyDescent="0.25">
      <c r="A146" s="32"/>
      <c r="B146" s="54"/>
      <c r="C146" s="54"/>
      <c r="D146" s="54"/>
      <c r="E146" s="31"/>
      <c r="F146" s="55"/>
      <c r="G146" s="55"/>
      <c r="H146" s="24"/>
      <c r="I146" s="56"/>
      <c r="J146" s="56"/>
      <c r="K146" s="57"/>
      <c r="L146" s="27"/>
      <c r="M146" s="27"/>
      <c r="N146" s="28"/>
      <c r="O146" s="29"/>
    </row>
    <row r="147" spans="1:16" ht="14.25" customHeight="1" x14ac:dyDescent="0.25">
      <c r="A147" s="32"/>
      <c r="B147" s="54"/>
      <c r="C147" s="54"/>
      <c r="D147" s="54"/>
      <c r="E147" s="31"/>
      <c r="F147" s="55"/>
      <c r="G147" s="55"/>
      <c r="H147" s="24"/>
      <c r="I147" s="56"/>
      <c r="J147" s="56"/>
      <c r="K147" s="57"/>
      <c r="L147" s="27"/>
      <c r="M147" s="27"/>
      <c r="N147" s="28"/>
      <c r="O147" s="29"/>
    </row>
    <row r="148" spans="1:16" ht="14.25" customHeight="1" x14ac:dyDescent="0.25">
      <c r="A148" s="32"/>
      <c r="B148" s="54"/>
      <c r="C148" s="54"/>
      <c r="D148" s="54"/>
      <c r="E148" s="31"/>
      <c r="F148" s="55"/>
      <c r="G148" s="55"/>
      <c r="H148" s="24"/>
      <c r="I148" s="56"/>
      <c r="J148" s="56"/>
      <c r="K148" s="57"/>
      <c r="L148" s="27"/>
      <c r="M148" s="27"/>
      <c r="N148" s="28"/>
      <c r="O148" s="29"/>
    </row>
    <row r="149" spans="1:16" ht="14.25" customHeight="1" x14ac:dyDescent="0.25">
      <c r="A149" s="32"/>
      <c r="B149" s="54"/>
      <c r="C149" s="54"/>
      <c r="D149" s="54"/>
      <c r="E149" s="31"/>
      <c r="F149" s="55"/>
      <c r="G149" s="55"/>
      <c r="H149" s="24"/>
      <c r="I149" s="56"/>
      <c r="J149" s="56"/>
      <c r="K149" s="57"/>
      <c r="L149" s="27"/>
      <c r="M149" s="27"/>
      <c r="N149" s="28"/>
      <c r="O149" s="29"/>
    </row>
    <row r="150" spans="1:16" x14ac:dyDescent="0.25">
      <c r="A150" s="32"/>
      <c r="B150" s="31"/>
      <c r="C150" s="31"/>
      <c r="D150" s="31"/>
      <c r="E150" s="23"/>
      <c r="F150" s="23"/>
      <c r="G150" s="23"/>
      <c r="H150" s="48" t="s">
        <v>18</v>
      </c>
      <c r="I150" s="39">
        <f>SUM(I134:I149)</f>
        <v>11</v>
      </c>
      <c r="J150" s="39" t="str">
        <f>+J134</f>
        <v>PZAS</v>
      </c>
      <c r="K150" s="49"/>
      <c r="L150" s="27"/>
      <c r="M150" s="27"/>
      <c r="N150" s="28"/>
      <c r="O150" s="29"/>
    </row>
    <row r="151" spans="1:16" x14ac:dyDescent="0.25">
      <c r="A151" s="30"/>
      <c r="B151" s="31"/>
      <c r="C151" s="31"/>
      <c r="D151" s="31"/>
      <c r="E151" s="23"/>
      <c r="F151" s="23"/>
      <c r="G151" s="23"/>
      <c r="H151" s="24"/>
      <c r="I151" s="25"/>
      <c r="J151" s="25"/>
      <c r="K151" s="26"/>
      <c r="L151" s="27"/>
      <c r="M151" s="27"/>
      <c r="N151" s="28"/>
      <c r="O151" s="29"/>
    </row>
    <row r="152" spans="1:16" x14ac:dyDescent="0.25">
      <c r="A152" s="40"/>
      <c r="B152" s="41"/>
      <c r="C152" s="42"/>
      <c r="D152" s="42"/>
      <c r="E152" s="42"/>
      <c r="F152" s="42"/>
      <c r="G152" s="43"/>
      <c r="H152" s="41"/>
      <c r="I152" s="45"/>
      <c r="J152" s="44"/>
      <c r="K152" s="41"/>
      <c r="L152" s="42"/>
      <c r="M152" s="42"/>
      <c r="N152" s="46"/>
      <c r="O152" s="47"/>
    </row>
    <row r="153" spans="1:16" ht="78.75" customHeight="1" x14ac:dyDescent="0.25">
      <c r="A153" s="50" t="s">
        <v>7</v>
      </c>
      <c r="B153" s="50" t="s">
        <v>8</v>
      </c>
      <c r="C153" s="50" t="s">
        <v>24</v>
      </c>
      <c r="D153" s="51" t="s">
        <v>25</v>
      </c>
      <c r="E153" s="204"/>
      <c r="F153" s="205"/>
      <c r="G153" s="205"/>
      <c r="H153" s="205"/>
      <c r="I153" s="51" t="s">
        <v>10</v>
      </c>
      <c r="J153" s="51" t="s">
        <v>11</v>
      </c>
      <c r="K153" s="206" t="s">
        <v>48</v>
      </c>
      <c r="L153" s="206"/>
      <c r="M153" s="206"/>
      <c r="N153" s="206"/>
      <c r="O153" s="206"/>
    </row>
    <row r="154" spans="1:16" x14ac:dyDescent="0.25">
      <c r="A154" s="17"/>
      <c r="B154" s="18"/>
      <c r="C154" s="19"/>
      <c r="D154" s="19"/>
      <c r="E154" s="19"/>
      <c r="F154" s="19"/>
      <c r="G154" s="19"/>
      <c r="H154" s="18"/>
      <c r="I154" s="20"/>
      <c r="J154" s="20"/>
      <c r="K154" s="18"/>
      <c r="L154" s="19"/>
      <c r="M154" s="19"/>
      <c r="N154" s="21"/>
      <c r="O154" s="22"/>
    </row>
    <row r="155" spans="1:16" x14ac:dyDescent="0.25">
      <c r="A155" s="52" t="str">
        <f>+A99</f>
        <v>CALLE CAMINO NACIONAL</v>
      </c>
      <c r="B155" s="53"/>
      <c r="C155" s="53"/>
      <c r="D155" s="31"/>
      <c r="E155" s="23"/>
      <c r="F155" s="23"/>
      <c r="G155" s="23"/>
      <c r="H155" s="24"/>
      <c r="I155" s="25"/>
      <c r="J155" s="25"/>
      <c r="K155" s="26"/>
      <c r="L155" s="27"/>
      <c r="M155" s="27"/>
      <c r="N155" s="28"/>
      <c r="O155" s="29"/>
    </row>
    <row r="156" spans="1:16" x14ac:dyDescent="0.25">
      <c r="A156" s="30"/>
      <c r="B156" s="31"/>
      <c r="C156" s="31"/>
      <c r="D156" s="31"/>
      <c r="E156" s="23"/>
      <c r="F156" s="23"/>
      <c r="G156" s="23"/>
      <c r="H156" s="24"/>
      <c r="I156" s="25"/>
      <c r="J156" s="25"/>
      <c r="K156" s="26"/>
      <c r="L156" s="27"/>
      <c r="M156" s="27"/>
      <c r="N156" s="28"/>
      <c r="O156" s="29"/>
      <c r="P156">
        <f>7.3*0.2</f>
        <v>1.46</v>
      </c>
    </row>
    <row r="157" spans="1:16" ht="14.25" customHeight="1" x14ac:dyDescent="0.25">
      <c r="A157" s="62">
        <f>+A101</f>
        <v>0</v>
      </c>
      <c r="B157" s="75">
        <f>+A126</f>
        <v>493.36</v>
      </c>
      <c r="C157" s="54">
        <v>7.4</v>
      </c>
      <c r="D157" s="54">
        <f>+B157-A157</f>
        <v>493.36</v>
      </c>
      <c r="E157" s="55"/>
      <c r="F157" s="55"/>
      <c r="G157" s="55"/>
      <c r="H157" s="24"/>
      <c r="I157" s="56">
        <f>+ROUND((D157*C157),2)</f>
        <v>3650.86</v>
      </c>
      <c r="J157" s="56" t="s">
        <v>26</v>
      </c>
      <c r="K157" s="57"/>
      <c r="L157" s="27"/>
      <c r="M157" s="27"/>
      <c r="N157" s="28"/>
      <c r="O157" s="29"/>
    </row>
    <row r="158" spans="1:16" ht="14.25" customHeight="1" x14ac:dyDescent="0.25">
      <c r="A158" s="32"/>
      <c r="B158" s="54"/>
      <c r="C158" s="54"/>
      <c r="D158" s="54"/>
      <c r="E158" s="31"/>
      <c r="F158" s="55"/>
      <c r="G158" s="55"/>
      <c r="H158" s="24"/>
      <c r="I158" s="56"/>
      <c r="J158" s="56"/>
      <c r="K158" s="57"/>
      <c r="L158" s="27"/>
      <c r="M158" s="27"/>
      <c r="N158" s="28"/>
      <c r="O158" s="29"/>
    </row>
    <row r="159" spans="1:16" ht="14.25" customHeight="1" x14ac:dyDescent="0.25">
      <c r="A159" s="32"/>
      <c r="B159" s="75"/>
      <c r="C159" s="54"/>
      <c r="D159" s="54"/>
      <c r="E159" s="55"/>
      <c r="F159" s="55"/>
      <c r="G159" s="55"/>
      <c r="H159" s="24"/>
      <c r="I159" s="56"/>
      <c r="J159" s="56"/>
      <c r="K159" s="57"/>
      <c r="L159" s="27"/>
      <c r="M159" s="27"/>
      <c r="N159" s="28"/>
      <c r="O159" s="29"/>
    </row>
    <row r="160" spans="1:16" ht="14.25" customHeight="1" x14ac:dyDescent="0.25">
      <c r="A160" s="32"/>
      <c r="B160" s="54"/>
      <c r="C160" s="54"/>
      <c r="D160" s="54"/>
      <c r="E160" s="31"/>
      <c r="F160" s="55"/>
      <c r="G160" s="55"/>
      <c r="H160" s="24"/>
      <c r="I160" s="56"/>
      <c r="J160" s="56"/>
      <c r="K160" s="57"/>
      <c r="L160" s="27"/>
      <c r="M160" s="27"/>
      <c r="N160" s="28"/>
      <c r="O160" s="29"/>
    </row>
    <row r="161" spans="1:15" ht="14.25" customHeight="1" x14ac:dyDescent="0.25">
      <c r="A161" s="32"/>
      <c r="B161" s="54"/>
      <c r="C161" s="54"/>
      <c r="D161" s="54"/>
      <c r="E161" s="31"/>
      <c r="F161" s="55"/>
      <c r="G161" s="55"/>
      <c r="H161" s="24"/>
      <c r="I161" s="56"/>
      <c r="J161" s="56"/>
      <c r="K161" s="57"/>
      <c r="L161" s="27"/>
      <c r="M161" s="27"/>
      <c r="N161" s="28"/>
      <c r="O161" s="29"/>
    </row>
    <row r="162" spans="1:15" ht="14.25" customHeight="1" x14ac:dyDescent="0.25">
      <c r="A162" s="32"/>
      <c r="B162" s="54"/>
      <c r="C162" s="54"/>
      <c r="D162" s="54"/>
      <c r="E162" s="31"/>
      <c r="F162" s="55"/>
      <c r="G162" s="55"/>
      <c r="H162" s="24"/>
      <c r="I162" s="56"/>
      <c r="J162" s="56"/>
      <c r="K162" s="57"/>
      <c r="L162" s="27"/>
      <c r="M162" s="27"/>
      <c r="N162" s="28"/>
      <c r="O162" s="29"/>
    </row>
    <row r="163" spans="1:15" ht="14.25" customHeight="1" x14ac:dyDescent="0.25">
      <c r="A163" s="32"/>
      <c r="B163" s="54"/>
      <c r="C163" s="54"/>
      <c r="D163" s="54"/>
      <c r="E163" s="31"/>
      <c r="F163" s="55"/>
      <c r="G163" s="55"/>
      <c r="H163" s="24"/>
      <c r="I163" s="56"/>
      <c r="J163" s="56"/>
      <c r="K163" s="57"/>
      <c r="L163" s="27"/>
      <c r="M163" s="27"/>
      <c r="N163" s="28"/>
      <c r="O163" s="29"/>
    </row>
    <row r="164" spans="1:15" ht="14.25" customHeight="1" x14ac:dyDescent="0.25">
      <c r="A164" s="32"/>
      <c r="B164" s="54"/>
      <c r="C164" s="54"/>
      <c r="D164" s="54"/>
      <c r="E164" s="31"/>
      <c r="F164" s="55"/>
      <c r="G164" s="55"/>
      <c r="H164" s="24"/>
      <c r="I164" s="56"/>
      <c r="J164" s="56"/>
      <c r="K164" s="57"/>
      <c r="L164" s="27"/>
      <c r="M164" s="27"/>
      <c r="N164" s="28"/>
      <c r="O164" s="29"/>
    </row>
    <row r="165" spans="1:15" ht="14.25" customHeight="1" x14ac:dyDescent="0.25">
      <c r="A165" s="32"/>
      <c r="B165" s="54"/>
      <c r="C165" s="54"/>
      <c r="D165" s="54"/>
      <c r="E165" s="31"/>
      <c r="F165" s="55"/>
      <c r="G165" s="55"/>
      <c r="H165" s="24"/>
      <c r="I165" s="56"/>
      <c r="J165" s="56"/>
      <c r="K165" s="57"/>
      <c r="L165" s="27"/>
      <c r="M165" s="27"/>
      <c r="N165" s="28"/>
      <c r="O165" s="29"/>
    </row>
    <row r="166" spans="1:15" ht="14.25" customHeight="1" x14ac:dyDescent="0.25">
      <c r="A166" s="32"/>
      <c r="B166" s="54"/>
      <c r="C166" s="54"/>
      <c r="D166" s="54"/>
      <c r="E166" s="31"/>
      <c r="F166" s="55"/>
      <c r="G166" s="55"/>
      <c r="H166" s="24"/>
      <c r="I166" s="56"/>
      <c r="J166" s="56"/>
      <c r="K166" s="57"/>
      <c r="L166" s="27"/>
      <c r="M166" s="27"/>
      <c r="N166" s="28"/>
      <c r="O166" s="29"/>
    </row>
    <row r="167" spans="1:15" ht="14.25" customHeight="1" x14ac:dyDescent="0.25">
      <c r="A167" s="32"/>
      <c r="B167" s="54"/>
      <c r="C167" s="54"/>
      <c r="D167" s="54"/>
      <c r="E167" s="31"/>
      <c r="F167" s="55"/>
      <c r="G167" s="55"/>
      <c r="H167" s="24"/>
      <c r="I167" s="56"/>
      <c r="J167" s="56"/>
      <c r="K167" s="57"/>
      <c r="L167" s="27"/>
      <c r="M167" s="27"/>
      <c r="N167" s="28"/>
      <c r="O167" s="29"/>
    </row>
    <row r="168" spans="1:15" ht="14.25" customHeight="1" x14ac:dyDescent="0.25">
      <c r="A168" s="32"/>
      <c r="B168" s="54"/>
      <c r="C168" s="54"/>
      <c r="D168" s="54"/>
      <c r="E168" s="31"/>
      <c r="F168" s="55"/>
      <c r="G168" s="55"/>
      <c r="H168" s="24"/>
      <c r="I168" s="56"/>
      <c r="J168" s="56"/>
      <c r="K168" s="57"/>
      <c r="L168" s="27"/>
      <c r="M168" s="27"/>
      <c r="N168" s="28"/>
      <c r="O168" s="29"/>
    </row>
    <row r="169" spans="1:15" ht="14.25" customHeight="1" x14ac:dyDescent="0.25">
      <c r="A169" s="32"/>
      <c r="B169" s="54"/>
      <c r="C169" s="54"/>
      <c r="D169" s="54"/>
      <c r="E169" s="31"/>
      <c r="F169" s="55"/>
      <c r="G169" s="55"/>
      <c r="H169" s="24"/>
      <c r="I169" s="56"/>
      <c r="J169" s="56"/>
      <c r="K169" s="57"/>
      <c r="L169" s="27"/>
      <c r="M169" s="27"/>
      <c r="N169" s="28"/>
      <c r="O169" s="29"/>
    </row>
    <row r="170" spans="1:15" ht="14.25" customHeight="1" x14ac:dyDescent="0.25">
      <c r="A170" s="32"/>
      <c r="B170" s="54"/>
      <c r="C170" s="54"/>
      <c r="D170" s="54"/>
      <c r="E170" s="31"/>
      <c r="F170" s="55"/>
      <c r="G170" s="55"/>
      <c r="H170" s="24"/>
      <c r="I170" s="56"/>
      <c r="J170" s="56"/>
      <c r="K170" s="57"/>
      <c r="L170" s="27"/>
      <c r="M170" s="27"/>
      <c r="N170" s="28"/>
      <c r="O170" s="29"/>
    </row>
    <row r="171" spans="1:15" ht="14.25" customHeight="1" x14ac:dyDescent="0.25">
      <c r="A171" s="32"/>
      <c r="B171" s="54"/>
      <c r="C171" s="54"/>
      <c r="D171" s="54"/>
      <c r="E171" s="31"/>
      <c r="F171" s="55"/>
      <c r="G171" s="55"/>
      <c r="H171" s="24"/>
      <c r="I171" s="56"/>
      <c r="J171" s="56"/>
      <c r="K171" s="57"/>
      <c r="L171" s="27"/>
      <c r="M171" s="27"/>
      <c r="N171" s="28"/>
      <c r="O171" s="29"/>
    </row>
    <row r="172" spans="1:15" ht="14.25" customHeight="1" x14ac:dyDescent="0.25">
      <c r="A172" s="32"/>
      <c r="B172" s="54"/>
      <c r="C172" s="54"/>
      <c r="D172" s="54"/>
      <c r="E172" s="31"/>
      <c r="F172" s="55"/>
      <c r="G172" s="55"/>
      <c r="H172" s="24"/>
      <c r="I172" s="56"/>
      <c r="J172" s="56"/>
      <c r="K172" s="57"/>
      <c r="L172" s="27"/>
      <c r="M172" s="27"/>
      <c r="N172" s="28"/>
      <c r="O172" s="29"/>
    </row>
    <row r="173" spans="1:15" ht="14.25" customHeight="1" x14ac:dyDescent="0.25">
      <c r="A173" s="32"/>
      <c r="B173" s="54"/>
      <c r="C173" s="54"/>
      <c r="D173" s="54"/>
      <c r="E173" s="31"/>
      <c r="F173" s="55"/>
      <c r="G173" s="55"/>
      <c r="H173" s="24"/>
      <c r="I173" s="56"/>
      <c r="J173" s="56"/>
      <c r="K173" s="57"/>
      <c r="L173" s="27"/>
      <c r="M173" s="27"/>
      <c r="N173" s="28"/>
      <c r="O173" s="29"/>
    </row>
    <row r="174" spans="1:15" ht="14.25" customHeight="1" x14ac:dyDescent="0.25">
      <c r="A174" s="32"/>
      <c r="B174" s="54"/>
      <c r="C174" s="54"/>
      <c r="D174" s="54"/>
      <c r="E174" s="31"/>
      <c r="F174" s="55"/>
      <c r="G174" s="55"/>
      <c r="H174" s="24"/>
      <c r="I174" s="56"/>
      <c r="J174" s="56"/>
      <c r="K174" s="57"/>
      <c r="L174" s="27"/>
      <c r="M174" s="27"/>
      <c r="N174" s="28"/>
      <c r="O174" s="29"/>
    </row>
    <row r="175" spans="1:15" ht="14.25" customHeight="1" x14ac:dyDescent="0.25">
      <c r="A175" s="32"/>
      <c r="B175" s="54"/>
      <c r="C175" s="54"/>
      <c r="D175" s="54"/>
      <c r="E175" s="31"/>
      <c r="F175" s="55"/>
      <c r="G175" s="55"/>
      <c r="H175" s="24"/>
      <c r="I175" s="56"/>
      <c r="J175" s="56"/>
      <c r="K175" s="57"/>
      <c r="L175" s="27"/>
      <c r="M175" s="27"/>
      <c r="N175" s="28"/>
      <c r="O175" s="29"/>
    </row>
    <row r="176" spans="1:15" ht="14.25" customHeight="1" x14ac:dyDescent="0.25">
      <c r="A176" s="32"/>
      <c r="B176" s="54"/>
      <c r="C176" s="54"/>
      <c r="D176" s="54"/>
      <c r="E176" s="31"/>
      <c r="F176" s="55"/>
      <c r="G176" s="55"/>
      <c r="H176" s="24"/>
      <c r="I176" s="56"/>
      <c r="J176" s="56"/>
      <c r="K176" s="57"/>
      <c r="L176" s="27"/>
      <c r="M176" s="27"/>
      <c r="N176" s="28"/>
      <c r="O176" s="29"/>
    </row>
    <row r="177" spans="1:15" ht="14.25" customHeight="1" x14ac:dyDescent="0.25">
      <c r="A177" s="32"/>
      <c r="B177" s="54"/>
      <c r="C177" s="54"/>
      <c r="D177" s="54"/>
      <c r="E177" s="31"/>
      <c r="F177" s="55"/>
      <c r="G177" s="55"/>
      <c r="H177" s="24"/>
      <c r="I177" s="56"/>
      <c r="J177" s="56"/>
      <c r="K177" s="57"/>
      <c r="L177" s="27"/>
      <c r="M177" s="27"/>
      <c r="N177" s="28"/>
      <c r="O177" s="29"/>
    </row>
    <row r="178" spans="1:15" ht="14.25" customHeight="1" x14ac:dyDescent="0.25">
      <c r="A178" s="32"/>
      <c r="B178" s="54"/>
      <c r="C178" s="54"/>
      <c r="D178" s="54"/>
      <c r="E178" s="31"/>
      <c r="F178" s="55"/>
      <c r="G178" s="55"/>
      <c r="H178" s="24"/>
      <c r="I178" s="56"/>
      <c r="J178" s="56"/>
      <c r="K178" s="57"/>
      <c r="L178" s="27"/>
      <c r="M178" s="27"/>
      <c r="N178" s="28"/>
      <c r="O178" s="29"/>
    </row>
    <row r="179" spans="1:15" ht="14.25" customHeight="1" x14ac:dyDescent="0.25">
      <c r="A179" s="32"/>
      <c r="B179" s="54"/>
      <c r="C179" s="54"/>
      <c r="D179" s="54"/>
      <c r="E179" s="31"/>
      <c r="F179" s="55"/>
      <c r="G179" s="55"/>
      <c r="H179" s="24"/>
      <c r="I179" s="56"/>
      <c r="J179" s="56"/>
      <c r="K179" s="57"/>
      <c r="L179" s="27"/>
      <c r="M179" s="27"/>
      <c r="N179" s="28"/>
      <c r="O179" s="29"/>
    </row>
    <row r="180" spans="1:15" ht="14.25" customHeight="1" x14ac:dyDescent="0.25">
      <c r="A180" s="32"/>
      <c r="B180" s="54"/>
      <c r="C180" s="54"/>
      <c r="D180" s="54"/>
      <c r="E180" s="31"/>
      <c r="F180" s="55"/>
      <c r="G180" s="55"/>
      <c r="H180" s="24"/>
      <c r="I180" s="56"/>
      <c r="J180" s="56"/>
      <c r="K180" s="57"/>
      <c r="L180" s="27"/>
      <c r="M180" s="27"/>
      <c r="N180" s="28"/>
      <c r="O180" s="29"/>
    </row>
    <row r="181" spans="1:15" ht="14.25" customHeight="1" x14ac:dyDescent="0.25">
      <c r="A181" s="32"/>
      <c r="B181" s="54"/>
      <c r="C181" s="54"/>
      <c r="D181" s="54"/>
      <c r="E181" s="31"/>
      <c r="F181" s="55"/>
      <c r="G181" s="55"/>
      <c r="H181" s="24"/>
      <c r="I181" s="56"/>
      <c r="J181" s="56"/>
      <c r="K181" s="57"/>
      <c r="L181" s="27"/>
      <c r="M181" s="27"/>
      <c r="N181" s="28"/>
      <c r="O181" s="29"/>
    </row>
    <row r="182" spans="1:15" ht="11.1" customHeight="1" x14ac:dyDescent="0.25">
      <c r="A182" s="32"/>
      <c r="B182" s="31"/>
      <c r="C182" s="31"/>
      <c r="D182" s="31"/>
      <c r="E182" s="23"/>
      <c r="F182" s="23"/>
      <c r="G182" s="23"/>
      <c r="H182" s="24"/>
      <c r="I182" s="25"/>
      <c r="J182" s="25"/>
      <c r="K182" s="26"/>
      <c r="L182" s="27"/>
      <c r="M182" s="27"/>
      <c r="N182" s="28"/>
      <c r="O182" s="29"/>
    </row>
    <row r="183" spans="1:15" ht="11.1" customHeight="1" x14ac:dyDescent="0.25">
      <c r="A183" s="32"/>
      <c r="B183" s="31"/>
      <c r="C183" s="31"/>
      <c r="D183" s="31"/>
      <c r="E183" s="23"/>
      <c r="F183" s="23"/>
      <c r="G183" s="23"/>
      <c r="H183" s="24"/>
      <c r="I183" s="25"/>
      <c r="J183" s="25"/>
      <c r="K183" s="26"/>
      <c r="L183" s="27"/>
      <c r="M183" s="27"/>
      <c r="N183" s="28"/>
      <c r="O183" s="29"/>
    </row>
    <row r="184" spans="1:15" x14ac:dyDescent="0.25">
      <c r="A184" s="32"/>
      <c r="B184" s="31"/>
      <c r="C184" s="31"/>
      <c r="D184" s="31"/>
      <c r="E184" s="23"/>
      <c r="F184" s="23"/>
      <c r="G184" s="23"/>
      <c r="H184" s="24"/>
      <c r="I184" s="25"/>
      <c r="J184" s="25"/>
      <c r="K184" s="26"/>
      <c r="L184" s="27"/>
      <c r="M184" s="27"/>
      <c r="N184" s="28"/>
      <c r="O184" s="29"/>
    </row>
    <row r="185" spans="1:15" x14ac:dyDescent="0.25">
      <c r="A185" s="32"/>
      <c r="B185" s="31"/>
      <c r="C185" s="31"/>
      <c r="D185" s="31"/>
      <c r="E185" s="23"/>
      <c r="F185" s="23"/>
      <c r="G185" s="23"/>
      <c r="H185" s="48" t="s">
        <v>18</v>
      </c>
      <c r="I185" s="39">
        <f>SUM(I157:I181)</f>
        <v>3650.86</v>
      </c>
      <c r="J185" s="39" t="str">
        <f>+J157</f>
        <v>M2</v>
      </c>
      <c r="K185" s="49"/>
      <c r="L185" s="27"/>
      <c r="M185" s="27"/>
      <c r="N185" s="28"/>
      <c r="O185" s="29"/>
    </row>
    <row r="186" spans="1:15" x14ac:dyDescent="0.25">
      <c r="A186" s="30"/>
      <c r="B186" s="31"/>
      <c r="C186" s="31"/>
      <c r="D186" s="31"/>
      <c r="E186" s="23"/>
      <c r="F186" s="23"/>
      <c r="G186" s="23"/>
      <c r="H186" s="24"/>
      <c r="I186" s="25"/>
      <c r="J186" s="25"/>
      <c r="K186" s="26"/>
      <c r="L186" s="27"/>
      <c r="M186" s="27"/>
      <c r="N186" s="28"/>
      <c r="O186" s="29"/>
    </row>
    <row r="187" spans="1:15" x14ac:dyDescent="0.25">
      <c r="A187" s="40"/>
      <c r="B187" s="41"/>
      <c r="C187" s="42"/>
      <c r="D187" s="42"/>
      <c r="E187" s="42"/>
      <c r="F187" s="42"/>
      <c r="G187" s="43"/>
      <c r="H187" s="41"/>
      <c r="I187" s="45"/>
      <c r="J187" s="44"/>
      <c r="K187" s="41"/>
      <c r="L187" s="42"/>
      <c r="M187" s="42"/>
      <c r="N187" s="46"/>
      <c r="O187" s="47"/>
    </row>
    <row r="188" spans="1:15" ht="15" customHeight="1" x14ac:dyDescent="0.25">
      <c r="A188" s="168" t="s">
        <v>7</v>
      </c>
      <c r="B188" s="168" t="s">
        <v>8</v>
      </c>
      <c r="C188" s="157" t="s">
        <v>25</v>
      </c>
      <c r="D188" s="157" t="s">
        <v>24</v>
      </c>
      <c r="E188" s="168" t="s">
        <v>27</v>
      </c>
      <c r="F188" s="142"/>
      <c r="G188" s="153"/>
      <c r="H188" s="153"/>
      <c r="I188" s="157" t="s">
        <v>10</v>
      </c>
      <c r="J188" s="157" t="s">
        <v>11</v>
      </c>
      <c r="K188" s="207" t="s">
        <v>63</v>
      </c>
      <c r="L188" s="207"/>
      <c r="M188" s="207"/>
      <c r="N188" s="207"/>
      <c r="O188" s="207"/>
    </row>
    <row r="189" spans="1:15" ht="15" customHeight="1" x14ac:dyDescent="0.25">
      <c r="A189" s="169"/>
      <c r="B189" s="169"/>
      <c r="C189" s="158"/>
      <c r="D189" s="158"/>
      <c r="E189" s="169"/>
      <c r="F189" s="143"/>
      <c r="G189" s="154"/>
      <c r="H189" s="154"/>
      <c r="I189" s="158"/>
      <c r="J189" s="158"/>
      <c r="K189" s="208"/>
      <c r="L189" s="208"/>
      <c r="M189" s="208"/>
      <c r="N189" s="208"/>
      <c r="O189" s="208"/>
    </row>
    <row r="190" spans="1:15" ht="43.5" customHeight="1" x14ac:dyDescent="0.25">
      <c r="A190" s="169"/>
      <c r="B190" s="169"/>
      <c r="C190" s="158"/>
      <c r="D190" s="158"/>
      <c r="E190" s="169"/>
      <c r="F190" s="143"/>
      <c r="G190" s="154"/>
      <c r="H190" s="154"/>
      <c r="I190" s="158"/>
      <c r="J190" s="158"/>
      <c r="K190" s="208"/>
      <c r="L190" s="208"/>
      <c r="M190" s="208"/>
      <c r="N190" s="208"/>
      <c r="O190" s="208"/>
    </row>
    <row r="191" spans="1:15" ht="50.25" customHeight="1" x14ac:dyDescent="0.25">
      <c r="A191" s="173"/>
      <c r="B191" s="173"/>
      <c r="C191" s="159"/>
      <c r="D191" s="159"/>
      <c r="E191" s="173"/>
      <c r="F191" s="155"/>
      <c r="G191" s="156"/>
      <c r="H191" s="156"/>
      <c r="I191" s="159"/>
      <c r="J191" s="159"/>
      <c r="K191" s="209"/>
      <c r="L191" s="209"/>
      <c r="M191" s="209"/>
      <c r="N191" s="209"/>
      <c r="O191" s="209"/>
    </row>
    <row r="192" spans="1:15" x14ac:dyDescent="0.25">
      <c r="A192" s="17"/>
      <c r="B192" s="18"/>
      <c r="C192" s="19"/>
      <c r="D192" s="19"/>
      <c r="E192" s="19"/>
      <c r="F192" s="19"/>
      <c r="G192" s="19"/>
      <c r="H192" s="18"/>
      <c r="I192" s="20"/>
      <c r="J192" s="20"/>
      <c r="K192" s="18"/>
      <c r="L192" s="19"/>
      <c r="M192" s="19"/>
      <c r="N192" s="21"/>
      <c r="O192" s="22"/>
    </row>
    <row r="193" spans="1:17" x14ac:dyDescent="0.25">
      <c r="A193" s="52" t="str">
        <f>+A155</f>
        <v>CALLE CAMINO NACIONAL</v>
      </c>
      <c r="B193" s="53"/>
      <c r="C193" s="53"/>
      <c r="D193" s="31"/>
      <c r="E193" s="23"/>
      <c r="F193" s="23"/>
      <c r="G193" s="23"/>
      <c r="H193" s="24"/>
      <c r="I193" s="25"/>
      <c r="J193" s="25"/>
      <c r="K193" s="26"/>
      <c r="L193" s="27"/>
      <c r="M193" s="27"/>
      <c r="N193" s="28"/>
      <c r="O193" s="29"/>
    </row>
    <row r="194" spans="1:17" x14ac:dyDescent="0.25">
      <c r="A194" s="30"/>
      <c r="B194" s="31"/>
      <c r="C194" s="31"/>
      <c r="D194" s="31"/>
      <c r="E194" s="23"/>
      <c r="F194" s="23"/>
      <c r="G194" s="23"/>
      <c r="H194" s="24"/>
      <c r="I194" s="25"/>
      <c r="J194" s="25"/>
      <c r="K194" s="26"/>
      <c r="L194" s="27"/>
      <c r="M194" s="27"/>
      <c r="N194" s="28"/>
      <c r="O194" s="29"/>
      <c r="P194">
        <f>7.3*0.2</f>
        <v>1.46</v>
      </c>
    </row>
    <row r="195" spans="1:17" ht="14.25" customHeight="1" x14ac:dyDescent="0.25">
      <c r="A195" s="32">
        <f>+A60</f>
        <v>0</v>
      </c>
      <c r="B195" s="33">
        <f>+B157</f>
        <v>493.36</v>
      </c>
      <c r="C195" s="54">
        <f>+B195-A195</f>
        <v>493.36</v>
      </c>
      <c r="D195" s="54">
        <v>7.4</v>
      </c>
      <c r="E195" s="55">
        <v>0.2</v>
      </c>
      <c r="F195" s="55"/>
      <c r="G195" s="55"/>
      <c r="H195" s="24"/>
      <c r="I195" s="56">
        <f>+C195*D195*E195</f>
        <v>730.17280000000017</v>
      </c>
      <c r="J195" s="56" t="s">
        <v>23</v>
      </c>
      <c r="K195" s="57"/>
      <c r="L195" s="27"/>
      <c r="M195" s="27"/>
      <c r="N195" s="28"/>
      <c r="O195" s="29"/>
    </row>
    <row r="196" spans="1:17" ht="14.25" customHeight="1" x14ac:dyDescent="0.25">
      <c r="A196" s="32"/>
      <c r="B196" s="33"/>
      <c r="C196" s="54"/>
      <c r="D196" s="54"/>
      <c r="E196" s="55"/>
      <c r="F196" s="55"/>
      <c r="G196" s="55"/>
      <c r="H196" s="24"/>
      <c r="I196" s="56"/>
      <c r="J196" s="56"/>
      <c r="K196" s="57"/>
      <c r="L196" s="27"/>
      <c r="M196" s="27"/>
      <c r="N196" s="28"/>
      <c r="O196" s="29"/>
      <c r="P196">
        <v>752.18220000000008</v>
      </c>
    </row>
    <row r="197" spans="1:17" ht="14.25" customHeight="1" x14ac:dyDescent="0.25">
      <c r="A197" s="32"/>
      <c r="B197" s="33"/>
      <c r="C197" s="54"/>
      <c r="D197" s="54"/>
      <c r="E197" s="55"/>
      <c r="F197" s="55"/>
      <c r="G197" s="55"/>
      <c r="H197" s="24"/>
      <c r="I197" s="56"/>
      <c r="J197" s="56"/>
      <c r="K197" s="57"/>
      <c r="L197" s="27"/>
      <c r="M197" s="27"/>
      <c r="N197" s="28"/>
      <c r="O197" s="29"/>
    </row>
    <row r="198" spans="1:17" ht="14.25" customHeight="1" x14ac:dyDescent="0.25">
      <c r="A198" s="32"/>
      <c r="B198" s="54"/>
      <c r="C198" s="54"/>
      <c r="D198" s="54"/>
      <c r="E198" s="55"/>
      <c r="F198" s="55"/>
      <c r="G198" s="55"/>
      <c r="H198" s="24"/>
      <c r="I198" s="56"/>
      <c r="J198" s="56"/>
      <c r="K198" s="57"/>
      <c r="L198" s="27"/>
      <c r="M198" s="27"/>
      <c r="N198" s="28"/>
      <c r="O198" s="29"/>
    </row>
    <row r="199" spans="1:17" ht="14.25" customHeight="1" x14ac:dyDescent="0.25">
      <c r="A199" s="32"/>
      <c r="B199" s="54"/>
      <c r="C199" s="54"/>
      <c r="D199" s="54"/>
      <c r="E199" s="55"/>
      <c r="F199" s="55"/>
      <c r="G199" s="55"/>
      <c r="H199" s="24"/>
      <c r="I199" s="56"/>
      <c r="J199" s="56"/>
      <c r="K199" s="57"/>
      <c r="L199" s="27"/>
      <c r="M199" s="27"/>
      <c r="N199" s="28"/>
      <c r="O199" s="29"/>
    </row>
    <row r="200" spans="1:17" ht="14.25" customHeight="1" x14ac:dyDescent="0.25">
      <c r="A200" s="32"/>
      <c r="B200" s="54"/>
      <c r="C200" s="54"/>
      <c r="D200" s="54"/>
      <c r="E200" s="55"/>
      <c r="F200" s="55"/>
      <c r="G200" s="55"/>
      <c r="H200" s="24"/>
      <c r="I200" s="56"/>
      <c r="J200" s="56"/>
      <c r="K200" s="57"/>
      <c r="L200" s="27"/>
      <c r="M200" s="27"/>
      <c r="N200" s="28"/>
      <c r="O200" s="29"/>
      <c r="Q200">
        <f>7*0.15</f>
        <v>1.05</v>
      </c>
    </row>
    <row r="201" spans="1:17" ht="14.25" customHeight="1" x14ac:dyDescent="0.25">
      <c r="A201" s="32"/>
      <c r="B201" s="54"/>
      <c r="C201" s="54"/>
      <c r="D201" s="54"/>
      <c r="E201" s="55"/>
      <c r="F201" s="55"/>
      <c r="G201" s="55"/>
      <c r="H201" s="24"/>
      <c r="I201" s="56"/>
      <c r="J201" s="56"/>
      <c r="K201" s="57"/>
      <c r="L201" s="27"/>
      <c r="M201" s="27"/>
      <c r="N201" s="28"/>
      <c r="O201" s="29"/>
    </row>
    <row r="202" spans="1:17" ht="14.25" customHeight="1" x14ac:dyDescent="0.25">
      <c r="A202" s="32"/>
      <c r="B202" s="54"/>
      <c r="C202" s="54"/>
      <c r="D202" s="54"/>
      <c r="E202" s="55"/>
      <c r="F202" s="55"/>
      <c r="G202" s="55"/>
      <c r="H202" s="24"/>
      <c r="I202" s="56"/>
      <c r="J202" s="56"/>
      <c r="K202" s="57"/>
      <c r="L202" s="27"/>
      <c r="M202" s="27"/>
      <c r="N202" s="28"/>
      <c r="O202" s="29"/>
    </row>
    <row r="203" spans="1:17" ht="14.25" customHeight="1" x14ac:dyDescent="0.25">
      <c r="A203" s="32"/>
      <c r="B203" s="54"/>
      <c r="C203" s="54"/>
      <c r="D203" s="54"/>
      <c r="E203" s="55"/>
      <c r="F203" s="55"/>
      <c r="G203" s="55"/>
      <c r="H203" s="24"/>
      <c r="I203" s="56"/>
      <c r="J203" s="56"/>
      <c r="K203" s="57"/>
      <c r="L203" s="27"/>
      <c r="M203" s="27"/>
      <c r="N203" s="28"/>
      <c r="O203" s="29"/>
    </row>
    <row r="204" spans="1:17" ht="14.25" customHeight="1" x14ac:dyDescent="0.25">
      <c r="A204" s="32"/>
      <c r="B204" s="54"/>
      <c r="C204" s="54"/>
      <c r="D204" s="54"/>
      <c r="E204" s="55"/>
      <c r="F204" s="55"/>
      <c r="G204" s="55"/>
      <c r="H204" s="24"/>
      <c r="I204" s="56"/>
      <c r="J204" s="56"/>
      <c r="K204" s="57"/>
      <c r="L204" s="27"/>
      <c r="M204" s="27"/>
      <c r="N204" s="28"/>
      <c r="O204" s="29"/>
    </row>
    <row r="205" spans="1:17" ht="14.25" customHeight="1" x14ac:dyDescent="0.25">
      <c r="A205" s="32"/>
      <c r="B205" s="54"/>
      <c r="C205" s="54"/>
      <c r="D205" s="54"/>
      <c r="E205" s="55"/>
      <c r="F205" s="55"/>
      <c r="G205" s="55"/>
      <c r="H205" s="24"/>
      <c r="I205" s="56"/>
      <c r="J205" s="56"/>
      <c r="K205" s="57"/>
      <c r="L205" s="27"/>
      <c r="M205" s="27"/>
      <c r="N205" s="28"/>
      <c r="O205" s="29"/>
    </row>
    <row r="206" spans="1:17" ht="14.25" customHeight="1" x14ac:dyDescent="0.25">
      <c r="A206" s="32"/>
      <c r="B206" s="54"/>
      <c r="C206" s="54"/>
      <c r="D206" s="54"/>
      <c r="E206" s="55"/>
      <c r="F206" s="55"/>
      <c r="G206" s="55"/>
      <c r="H206" s="24"/>
      <c r="I206" s="56"/>
      <c r="J206" s="56"/>
      <c r="K206" s="57"/>
      <c r="L206" s="27"/>
      <c r="M206" s="27"/>
      <c r="N206" s="28"/>
      <c r="O206" s="29"/>
    </row>
    <row r="207" spans="1:17" ht="14.25" customHeight="1" x14ac:dyDescent="0.25">
      <c r="A207" s="32"/>
      <c r="B207" s="54"/>
      <c r="C207" s="54"/>
      <c r="D207" s="54"/>
      <c r="E207" s="55"/>
      <c r="F207" s="55"/>
      <c r="G207" s="55"/>
      <c r="H207" s="24"/>
      <c r="I207" s="56"/>
      <c r="J207" s="56"/>
      <c r="K207" s="57"/>
      <c r="L207" s="27"/>
      <c r="M207" s="27"/>
      <c r="N207" s="28"/>
      <c r="O207" s="29"/>
    </row>
    <row r="208" spans="1:17" ht="14.25" customHeight="1" x14ac:dyDescent="0.25">
      <c r="A208" s="32"/>
      <c r="B208" s="54"/>
      <c r="C208" s="54"/>
      <c r="D208" s="54"/>
      <c r="E208" s="55"/>
      <c r="F208" s="23"/>
      <c r="G208" s="23"/>
      <c r="H208" s="24"/>
      <c r="I208" s="56"/>
      <c r="J208" s="56"/>
      <c r="K208" s="26"/>
      <c r="L208" s="27"/>
      <c r="M208" s="27"/>
      <c r="N208" s="28"/>
      <c r="O208" s="29"/>
    </row>
    <row r="209" spans="1:15" ht="14.25" customHeight="1" x14ac:dyDescent="0.25">
      <c r="A209" s="32"/>
      <c r="B209" s="54"/>
      <c r="C209" s="54"/>
      <c r="D209" s="54"/>
      <c r="E209" s="55"/>
      <c r="F209" s="55"/>
      <c r="G209" s="55"/>
      <c r="H209" s="24"/>
      <c r="I209" s="56"/>
      <c r="J209" s="56"/>
      <c r="K209" s="57"/>
      <c r="L209" s="27"/>
      <c r="M209" s="27"/>
      <c r="N209" s="28"/>
      <c r="O209" s="29"/>
    </row>
    <row r="210" spans="1:15" ht="14.25" customHeight="1" x14ac:dyDescent="0.25">
      <c r="A210" s="32"/>
      <c r="B210" s="54"/>
      <c r="C210" s="54"/>
      <c r="D210" s="54"/>
      <c r="E210" s="55"/>
      <c r="F210" s="55"/>
      <c r="G210" s="55"/>
      <c r="H210" s="24"/>
      <c r="I210" s="56"/>
      <c r="J210" s="56"/>
      <c r="K210" s="57"/>
      <c r="L210" s="27"/>
      <c r="M210" s="27"/>
      <c r="N210" s="28"/>
      <c r="O210" s="29"/>
    </row>
    <row r="211" spans="1:15" ht="14.25" customHeight="1" x14ac:dyDescent="0.25">
      <c r="A211" s="32"/>
      <c r="B211" s="54"/>
      <c r="C211" s="54"/>
      <c r="D211" s="54"/>
      <c r="E211" s="55"/>
      <c r="F211" s="23"/>
      <c r="G211" s="23"/>
      <c r="H211" s="24"/>
      <c r="I211" s="56"/>
      <c r="J211" s="56"/>
      <c r="K211" s="26"/>
      <c r="L211" s="27"/>
      <c r="M211" s="27"/>
      <c r="N211" s="28"/>
      <c r="O211" s="29"/>
    </row>
    <row r="212" spans="1:15" ht="14.25" customHeight="1" x14ac:dyDescent="0.25">
      <c r="A212" s="32"/>
      <c r="B212" s="54"/>
      <c r="C212" s="54"/>
      <c r="D212" s="54"/>
      <c r="E212" s="55"/>
      <c r="F212" s="55"/>
      <c r="G212" s="55"/>
      <c r="H212" s="24"/>
      <c r="I212" s="56"/>
      <c r="J212" s="56"/>
      <c r="K212" s="57"/>
      <c r="L212" s="27"/>
      <c r="M212" s="27"/>
      <c r="N212" s="28"/>
      <c r="O212" s="29"/>
    </row>
    <row r="213" spans="1:15" ht="14.25" customHeight="1" x14ac:dyDescent="0.25">
      <c r="A213" s="32"/>
      <c r="B213" s="54"/>
      <c r="C213" s="54"/>
      <c r="D213" s="54"/>
      <c r="E213" s="55"/>
      <c r="F213" s="55"/>
      <c r="G213" s="55"/>
      <c r="H213" s="24"/>
      <c r="I213" s="56"/>
      <c r="J213" s="56"/>
      <c r="K213" s="57"/>
      <c r="L213" s="27"/>
      <c r="M213" s="27"/>
      <c r="N213" s="28"/>
      <c r="O213" s="29"/>
    </row>
    <row r="214" spans="1:15" ht="14.25" customHeight="1" x14ac:dyDescent="0.25">
      <c r="A214" s="32"/>
      <c r="B214" s="54"/>
      <c r="C214" s="54"/>
      <c r="D214" s="54"/>
      <c r="E214" s="55"/>
      <c r="F214" s="23"/>
      <c r="G214" s="23"/>
      <c r="H214" s="24"/>
      <c r="I214" s="56"/>
      <c r="J214" s="56"/>
      <c r="K214" s="26"/>
      <c r="L214" s="27"/>
      <c r="M214" s="27"/>
      <c r="N214" s="28"/>
      <c r="O214" s="29"/>
    </row>
    <row r="215" spans="1:15" ht="14.25" customHeight="1" x14ac:dyDescent="0.25">
      <c r="A215" s="32"/>
      <c r="B215" s="54"/>
      <c r="C215" s="54"/>
      <c r="D215" s="54"/>
      <c r="E215" s="55"/>
      <c r="F215" s="55"/>
      <c r="G215" s="55"/>
      <c r="H215" s="24"/>
      <c r="I215" s="56"/>
      <c r="J215" s="56"/>
      <c r="K215" s="57"/>
      <c r="L215" s="27"/>
      <c r="M215" s="27"/>
      <c r="N215" s="28"/>
      <c r="O215" s="29"/>
    </row>
    <row r="216" spans="1:15" ht="14.25" customHeight="1" x14ac:dyDescent="0.25">
      <c r="A216" s="32"/>
      <c r="B216" s="54"/>
      <c r="C216" s="54"/>
      <c r="D216" s="54"/>
      <c r="E216" s="55"/>
      <c r="F216" s="55"/>
      <c r="G216" s="55"/>
      <c r="H216" s="24"/>
      <c r="I216" s="56"/>
      <c r="J216" s="56"/>
      <c r="K216" s="57"/>
      <c r="L216" s="27"/>
      <c r="M216" s="27"/>
      <c r="N216" s="28"/>
      <c r="O216" s="29"/>
    </row>
    <row r="217" spans="1:15" ht="14.25" customHeight="1" x14ac:dyDescent="0.25">
      <c r="A217" s="32"/>
      <c r="B217" s="54"/>
      <c r="C217" s="54"/>
      <c r="D217" s="54"/>
      <c r="E217" s="55"/>
      <c r="F217" s="23"/>
      <c r="G217" s="23"/>
      <c r="H217" s="24"/>
      <c r="I217" s="56"/>
      <c r="J217" s="56"/>
      <c r="K217" s="26"/>
      <c r="L217" s="27"/>
      <c r="M217" s="27"/>
      <c r="N217" s="28"/>
      <c r="O217" s="29"/>
    </row>
    <row r="218" spans="1:15" ht="14.25" customHeight="1" x14ac:dyDescent="0.25">
      <c r="A218" s="32"/>
      <c r="B218" s="54"/>
      <c r="C218" s="54"/>
      <c r="D218" s="54"/>
      <c r="E218" s="55"/>
      <c r="F218" s="55"/>
      <c r="G218" s="55"/>
      <c r="H218" s="24"/>
      <c r="I218" s="56"/>
      <c r="J218" s="56"/>
      <c r="K218" s="57"/>
      <c r="L218" s="27"/>
      <c r="M218" s="27"/>
      <c r="N218" s="28"/>
      <c r="O218" s="29"/>
    </row>
    <row r="219" spans="1:15" ht="14.25" customHeight="1" x14ac:dyDescent="0.25">
      <c r="A219" s="32"/>
      <c r="B219" s="54"/>
      <c r="C219" s="54"/>
      <c r="D219" s="54"/>
      <c r="E219" s="55"/>
      <c r="F219" s="55"/>
      <c r="G219" s="55"/>
      <c r="H219" s="24"/>
      <c r="I219" s="56"/>
      <c r="J219" s="56"/>
      <c r="K219" s="57"/>
      <c r="L219" s="27"/>
      <c r="M219" s="27"/>
      <c r="N219" s="28"/>
      <c r="O219" s="29"/>
    </row>
    <row r="220" spans="1:15" x14ac:dyDescent="0.25">
      <c r="A220" s="32"/>
      <c r="B220" s="31"/>
      <c r="C220" s="31"/>
      <c r="D220" s="31"/>
      <c r="E220" s="23"/>
      <c r="F220" s="23"/>
      <c r="G220" s="23"/>
      <c r="H220" s="48" t="s">
        <v>18</v>
      </c>
      <c r="I220" s="39">
        <f>SUM(I195:I219)</f>
        <v>730.17280000000017</v>
      </c>
      <c r="J220" s="39" t="s">
        <v>23</v>
      </c>
      <c r="K220" s="49"/>
      <c r="L220" s="27"/>
      <c r="M220" s="27"/>
      <c r="N220" s="28"/>
      <c r="O220" s="29"/>
    </row>
    <row r="221" spans="1:15" x14ac:dyDescent="0.25">
      <c r="A221" s="30"/>
      <c r="B221" s="31"/>
      <c r="C221" s="31"/>
      <c r="D221" s="31"/>
      <c r="E221" s="23"/>
      <c r="F221" s="23"/>
      <c r="G221" s="23"/>
      <c r="H221" s="24"/>
      <c r="I221" s="25"/>
      <c r="J221" s="25"/>
      <c r="K221" s="26"/>
      <c r="L221" s="27"/>
      <c r="M221" s="27"/>
      <c r="N221" s="28"/>
      <c r="O221" s="29"/>
    </row>
    <row r="222" spans="1:15" x14ac:dyDescent="0.25">
      <c r="A222" s="40"/>
      <c r="B222" s="41"/>
      <c r="C222" s="42"/>
      <c r="D222" s="42"/>
      <c r="E222" s="42"/>
      <c r="F222" s="42"/>
      <c r="G222" s="43"/>
      <c r="H222" s="41"/>
      <c r="I222" s="45"/>
      <c r="J222" s="44"/>
      <c r="K222" s="41"/>
      <c r="L222" s="42"/>
      <c r="M222" s="42"/>
      <c r="N222" s="46"/>
      <c r="O222" s="47"/>
    </row>
    <row r="223" spans="1:15" ht="15" customHeight="1" x14ac:dyDescent="0.25">
      <c r="A223" s="170" t="str">
        <f>+A188</f>
        <v>CADENAMIENTO INICIAL</v>
      </c>
      <c r="B223" s="168" t="str">
        <f>+B188</f>
        <v>CADENAMIENTO FINAL</v>
      </c>
      <c r="C223" s="210"/>
      <c r="D223" s="168" t="s">
        <v>28</v>
      </c>
      <c r="E223" s="168" t="s">
        <v>29</v>
      </c>
      <c r="F223" s="142"/>
      <c r="G223" s="153"/>
      <c r="H223" s="153"/>
      <c r="I223" s="142" t="s">
        <v>10</v>
      </c>
      <c r="J223" s="142" t="s">
        <v>11</v>
      </c>
      <c r="K223" s="184" t="s">
        <v>52</v>
      </c>
      <c r="L223" s="185"/>
      <c r="M223" s="185"/>
      <c r="N223" s="185"/>
      <c r="O223" s="186"/>
    </row>
    <row r="224" spans="1:15" x14ac:dyDescent="0.25">
      <c r="A224" s="171"/>
      <c r="B224" s="169"/>
      <c r="C224" s="211"/>
      <c r="D224" s="169"/>
      <c r="E224" s="169"/>
      <c r="F224" s="143"/>
      <c r="G224" s="154"/>
      <c r="H224" s="154"/>
      <c r="I224" s="143"/>
      <c r="J224" s="143"/>
      <c r="K224" s="187"/>
      <c r="L224" s="188"/>
      <c r="M224" s="188"/>
      <c r="N224" s="188"/>
      <c r="O224" s="189"/>
    </row>
    <row r="225" spans="1:15" x14ac:dyDescent="0.25">
      <c r="A225" s="171"/>
      <c r="B225" s="169"/>
      <c r="C225" s="211"/>
      <c r="D225" s="169"/>
      <c r="E225" s="169"/>
      <c r="F225" s="143"/>
      <c r="G225" s="154"/>
      <c r="H225" s="154"/>
      <c r="I225" s="143"/>
      <c r="J225" s="143"/>
      <c r="K225" s="187"/>
      <c r="L225" s="188"/>
      <c r="M225" s="188"/>
      <c r="N225" s="188"/>
      <c r="O225" s="189"/>
    </row>
    <row r="226" spans="1:15" x14ac:dyDescent="0.25">
      <c r="A226" s="171"/>
      <c r="B226" s="169"/>
      <c r="C226" s="211"/>
      <c r="D226" s="169"/>
      <c r="E226" s="169"/>
      <c r="F226" s="143"/>
      <c r="G226" s="154"/>
      <c r="H226" s="154"/>
      <c r="I226" s="143"/>
      <c r="J226" s="143"/>
      <c r="K226" s="187"/>
      <c r="L226" s="188"/>
      <c r="M226" s="188"/>
      <c r="N226" s="188"/>
      <c r="O226" s="189"/>
    </row>
    <row r="227" spans="1:15" x14ac:dyDescent="0.25">
      <c r="A227" s="171"/>
      <c r="B227" s="169"/>
      <c r="C227" s="211"/>
      <c r="D227" s="169"/>
      <c r="E227" s="169"/>
      <c r="F227" s="143"/>
      <c r="G227" s="154"/>
      <c r="H227" s="154"/>
      <c r="I227" s="143"/>
      <c r="J227" s="143"/>
      <c r="K227" s="187"/>
      <c r="L227" s="188"/>
      <c r="M227" s="188"/>
      <c r="N227" s="188"/>
      <c r="O227" s="189"/>
    </row>
    <row r="228" spans="1:15" x14ac:dyDescent="0.25">
      <c r="A228" s="171"/>
      <c r="B228" s="169"/>
      <c r="C228" s="211"/>
      <c r="D228" s="169"/>
      <c r="E228" s="169"/>
      <c r="F228" s="143"/>
      <c r="G228" s="154"/>
      <c r="H228" s="154"/>
      <c r="I228" s="143"/>
      <c r="J228" s="143"/>
      <c r="K228" s="187"/>
      <c r="L228" s="188"/>
      <c r="M228" s="188"/>
      <c r="N228" s="188"/>
      <c r="O228" s="189"/>
    </row>
    <row r="229" spans="1:15" x14ac:dyDescent="0.25">
      <c r="A229" s="171"/>
      <c r="B229" s="173"/>
      <c r="C229" s="212"/>
      <c r="D229" s="169"/>
      <c r="E229" s="169"/>
      <c r="F229" s="155"/>
      <c r="G229" s="156"/>
      <c r="H229" s="156"/>
      <c r="I229" s="143"/>
      <c r="J229" s="143"/>
      <c r="K229" s="187"/>
      <c r="L229" s="188"/>
      <c r="M229" s="188"/>
      <c r="N229" s="188"/>
      <c r="O229" s="189"/>
    </row>
    <row r="230" spans="1:15" x14ac:dyDescent="0.25">
      <c r="A230" s="17"/>
      <c r="B230" s="18"/>
      <c r="C230" s="19"/>
      <c r="D230" s="19"/>
      <c r="E230" s="19"/>
      <c r="F230" s="19"/>
      <c r="G230" s="19"/>
      <c r="H230" s="18"/>
      <c r="I230" s="20"/>
      <c r="J230" s="20"/>
      <c r="K230" s="18"/>
      <c r="L230" s="19"/>
      <c r="M230" s="19"/>
      <c r="N230" s="21"/>
      <c r="O230" s="22"/>
    </row>
    <row r="231" spans="1:15" x14ac:dyDescent="0.25">
      <c r="A231" s="199" t="str">
        <f>+A193</f>
        <v>CALLE CAMINO NACIONAL</v>
      </c>
      <c r="B231" s="200"/>
      <c r="C231" s="200"/>
      <c r="D231" s="200"/>
      <c r="E231" s="23"/>
      <c r="F231" s="23"/>
      <c r="G231" s="23"/>
      <c r="H231" s="24"/>
      <c r="I231" s="25"/>
      <c r="J231" s="25"/>
      <c r="K231" s="26"/>
      <c r="L231" s="27"/>
      <c r="M231" s="27"/>
      <c r="N231" s="28"/>
      <c r="O231" s="29"/>
    </row>
    <row r="232" spans="1:15" x14ac:dyDescent="0.25">
      <c r="A232" s="30"/>
      <c r="B232" s="31"/>
      <c r="C232" s="31"/>
      <c r="D232" s="31"/>
      <c r="E232" s="23"/>
      <c r="F232" s="23"/>
      <c r="G232" s="23"/>
      <c r="H232" s="24"/>
      <c r="I232" s="25"/>
      <c r="J232" s="25"/>
      <c r="K232" s="26"/>
      <c r="L232" s="27"/>
      <c r="M232" s="27"/>
      <c r="N232" s="28"/>
      <c r="O232" s="29"/>
    </row>
    <row r="233" spans="1:15" ht="14.25" customHeight="1" x14ac:dyDescent="0.25">
      <c r="A233" s="32">
        <f>+A195</f>
        <v>0</v>
      </c>
      <c r="B233" s="58">
        <f>+B195</f>
        <v>493.36</v>
      </c>
      <c r="C233" s="59"/>
      <c r="D233" s="31">
        <f>20+1.79+0.65+0.96+9.05+60+0.77+0.65+1.03+7.03+20+7.3+0.73+0.87+7.82+20+10.07+0.63+20+16.89+0.61+1.05+13.77+20+5.3+0.67+0.98+6.08+20+1.38+8.05+0.6+20+14.1+0.7+0.95+17.18+20+0.97+11.45+20+5.85+0.61+1.04+6.28+13.36+0.93</f>
        <v>418.15000000000015</v>
      </c>
      <c r="E233" s="23">
        <f>60+8.33+0.99+0.59+3.62+20+2.85+0.95+0.55+9.49+20+5.15+0.87+0.72+5.68+40+7.86+1.06+0.59+2.03+20+19.01+1.07+0.56+11.87+20+9.84+1.06+0.57+1.03+20+14.85+1.1+0.55+17.91+6.76+1.04+0.61+6.46+20+18.77+1.02+0.63+11.96+1+0.63+17.11+12.07+1.04</f>
        <v>429.85</v>
      </c>
      <c r="F233" s="23"/>
      <c r="G233" s="23"/>
      <c r="H233" s="24"/>
      <c r="I233" s="25">
        <f>+E233+D233</f>
        <v>848.00000000000023</v>
      </c>
      <c r="J233" s="25" t="s">
        <v>17</v>
      </c>
      <c r="K233" s="26"/>
      <c r="L233" s="27"/>
      <c r="M233" s="27"/>
      <c r="N233" s="28"/>
      <c r="O233" s="29"/>
    </row>
    <row r="234" spans="1:15" ht="14.25" customHeight="1" x14ac:dyDescent="0.25">
      <c r="A234" s="32"/>
      <c r="B234" s="58"/>
      <c r="C234" s="59"/>
      <c r="D234" s="31"/>
      <c r="E234" s="23"/>
      <c r="F234" s="23"/>
      <c r="G234" s="23"/>
      <c r="H234" s="24"/>
      <c r="I234" s="25"/>
      <c r="J234" s="25"/>
      <c r="K234" s="26"/>
      <c r="L234" s="27"/>
      <c r="M234" s="27"/>
      <c r="N234" s="28"/>
      <c r="O234" s="29"/>
    </row>
    <row r="235" spans="1:15" ht="14.25" customHeight="1" x14ac:dyDescent="0.25">
      <c r="A235" s="32"/>
      <c r="B235" s="58"/>
      <c r="C235" s="222" t="s">
        <v>64</v>
      </c>
      <c r="D235" s="223"/>
      <c r="E235" s="224"/>
      <c r="F235" s="222" t="s">
        <v>65</v>
      </c>
      <c r="G235" s="223"/>
      <c r="H235" s="224"/>
      <c r="I235" s="25"/>
      <c r="J235" s="25"/>
      <c r="K235" s="26"/>
      <c r="L235" s="27"/>
      <c r="M235" s="27"/>
      <c r="N235" s="28"/>
      <c r="O235" s="29"/>
    </row>
    <row r="236" spans="1:15" ht="14.25" customHeight="1" x14ac:dyDescent="0.25">
      <c r="A236" s="32"/>
      <c r="B236" s="58"/>
      <c r="C236" s="213" t="s">
        <v>71</v>
      </c>
      <c r="D236" s="214"/>
      <c r="E236" s="215"/>
      <c r="F236" s="213" t="s">
        <v>72</v>
      </c>
      <c r="G236" s="214"/>
      <c r="H236" s="215"/>
      <c r="I236" s="25"/>
      <c r="J236" s="25"/>
      <c r="K236" s="26"/>
      <c r="L236" s="27"/>
      <c r="M236" s="27"/>
      <c r="N236" s="28"/>
      <c r="O236" s="29"/>
    </row>
    <row r="237" spans="1:15" ht="14.25" customHeight="1" x14ac:dyDescent="0.25">
      <c r="A237" s="32"/>
      <c r="B237" s="58"/>
      <c r="C237" s="216"/>
      <c r="D237" s="217"/>
      <c r="E237" s="218"/>
      <c r="F237" s="216"/>
      <c r="G237" s="217"/>
      <c r="H237" s="218"/>
      <c r="I237" s="25"/>
      <c r="J237" s="25"/>
      <c r="K237" s="26"/>
      <c r="L237" s="27"/>
      <c r="M237" s="27"/>
      <c r="N237" s="28"/>
      <c r="O237" s="29"/>
    </row>
    <row r="238" spans="1:15" ht="14.25" customHeight="1" x14ac:dyDescent="0.25">
      <c r="A238" s="32"/>
      <c r="B238" s="58"/>
      <c r="C238" s="216"/>
      <c r="D238" s="217"/>
      <c r="E238" s="218"/>
      <c r="F238" s="216"/>
      <c r="G238" s="217"/>
      <c r="H238" s="218"/>
      <c r="I238" s="25"/>
      <c r="J238" s="25"/>
      <c r="K238" s="26"/>
      <c r="L238" s="27"/>
      <c r="M238" s="27"/>
      <c r="N238" s="28"/>
      <c r="O238" s="29"/>
    </row>
    <row r="239" spans="1:15" ht="14.25" customHeight="1" x14ac:dyDescent="0.25">
      <c r="A239" s="32"/>
      <c r="B239" s="58"/>
      <c r="C239" s="216"/>
      <c r="D239" s="217"/>
      <c r="E239" s="218"/>
      <c r="F239" s="216"/>
      <c r="G239" s="217"/>
      <c r="H239" s="218"/>
      <c r="I239" s="25"/>
      <c r="J239" s="25"/>
      <c r="K239" s="26"/>
      <c r="L239" s="27"/>
      <c r="M239" s="27"/>
      <c r="N239" s="28"/>
      <c r="O239" s="29"/>
    </row>
    <row r="240" spans="1:15" ht="14.25" customHeight="1" x14ac:dyDescent="0.25">
      <c r="A240" s="32"/>
      <c r="B240" s="58"/>
      <c r="C240" s="216"/>
      <c r="D240" s="217"/>
      <c r="E240" s="218"/>
      <c r="F240" s="216"/>
      <c r="G240" s="217"/>
      <c r="H240" s="218"/>
      <c r="I240" s="25"/>
      <c r="J240" s="25"/>
      <c r="K240" s="26"/>
      <c r="L240" s="27"/>
      <c r="M240" s="27"/>
      <c r="N240" s="28"/>
      <c r="O240" s="29"/>
    </row>
    <row r="241" spans="1:15" ht="14.25" customHeight="1" x14ac:dyDescent="0.25">
      <c r="A241" s="32"/>
      <c r="B241" s="58"/>
      <c r="C241" s="216"/>
      <c r="D241" s="217"/>
      <c r="E241" s="218"/>
      <c r="F241" s="216"/>
      <c r="G241" s="217"/>
      <c r="H241" s="218"/>
      <c r="I241" s="25"/>
      <c r="J241" s="25"/>
      <c r="K241" s="26"/>
      <c r="L241" s="27"/>
      <c r="M241" s="27"/>
      <c r="N241" s="28"/>
      <c r="O241" s="29"/>
    </row>
    <row r="242" spans="1:15" ht="14.25" customHeight="1" x14ac:dyDescent="0.25">
      <c r="A242" s="32"/>
      <c r="B242" s="58"/>
      <c r="C242" s="216"/>
      <c r="D242" s="217"/>
      <c r="E242" s="218"/>
      <c r="F242" s="216"/>
      <c r="G242" s="217"/>
      <c r="H242" s="218"/>
      <c r="I242" s="25"/>
      <c r="J242" s="25"/>
      <c r="K242" s="26"/>
      <c r="L242" s="27"/>
      <c r="M242" s="27"/>
      <c r="N242" s="28"/>
      <c r="O242" s="29"/>
    </row>
    <row r="243" spans="1:15" ht="14.25" customHeight="1" x14ac:dyDescent="0.25">
      <c r="A243" s="32"/>
      <c r="B243" s="58"/>
      <c r="C243" s="219"/>
      <c r="D243" s="220"/>
      <c r="E243" s="221"/>
      <c r="F243" s="219"/>
      <c r="G243" s="220"/>
      <c r="H243" s="221"/>
      <c r="I243" s="25"/>
      <c r="J243" s="25"/>
      <c r="K243" s="26"/>
      <c r="L243" s="27"/>
      <c r="M243" s="27"/>
      <c r="N243" s="28"/>
      <c r="O243" s="29"/>
    </row>
    <row r="244" spans="1:15" ht="14.25" customHeight="1" x14ac:dyDescent="0.25">
      <c r="A244" s="32"/>
      <c r="B244" s="58"/>
      <c r="C244" s="59"/>
      <c r="D244" s="59"/>
      <c r="E244" s="59"/>
      <c r="F244" s="59"/>
      <c r="G244" s="59"/>
      <c r="H244" s="59"/>
      <c r="I244" s="25"/>
      <c r="J244" s="25"/>
      <c r="K244" s="26"/>
      <c r="L244" s="27"/>
      <c r="M244" s="27"/>
      <c r="N244" s="28"/>
      <c r="O244" s="29"/>
    </row>
    <row r="245" spans="1:15" ht="14.25" customHeight="1" x14ac:dyDescent="0.25">
      <c r="A245" s="32"/>
      <c r="B245" s="58"/>
      <c r="C245" s="59"/>
      <c r="D245" s="59"/>
      <c r="E245" s="59"/>
      <c r="F245" s="59"/>
      <c r="G245" s="59"/>
      <c r="H245" s="59"/>
      <c r="I245" s="25"/>
      <c r="J245" s="25"/>
      <c r="K245" s="26"/>
      <c r="L245" s="27"/>
      <c r="M245" s="27"/>
      <c r="N245" s="28"/>
      <c r="O245" s="29"/>
    </row>
    <row r="246" spans="1:15" ht="14.25" customHeight="1" x14ac:dyDescent="0.25">
      <c r="A246" s="32"/>
      <c r="B246" s="58"/>
      <c r="C246" s="59"/>
      <c r="D246" s="59"/>
      <c r="E246" s="59"/>
      <c r="F246" s="59"/>
      <c r="G246" s="59"/>
      <c r="H246" s="59"/>
      <c r="I246" s="25"/>
      <c r="J246" s="25"/>
      <c r="K246" s="26"/>
      <c r="L246" s="27"/>
      <c r="M246" s="27"/>
      <c r="N246" s="28"/>
      <c r="O246" s="29"/>
    </row>
    <row r="247" spans="1:15" x14ac:dyDescent="0.25">
      <c r="A247" s="32"/>
      <c r="B247" s="31"/>
      <c r="C247" s="31"/>
      <c r="D247" s="23"/>
      <c r="E247" s="23"/>
      <c r="F247" s="23"/>
      <c r="G247" s="23"/>
      <c r="H247" s="24"/>
      <c r="I247" s="25"/>
      <c r="J247" s="25"/>
      <c r="K247" s="26"/>
      <c r="L247" s="27"/>
      <c r="M247" s="27"/>
      <c r="N247" s="28"/>
      <c r="O247" s="29"/>
    </row>
    <row r="248" spans="1:15" x14ac:dyDescent="0.25">
      <c r="A248" s="32"/>
      <c r="B248" s="31"/>
      <c r="C248" s="31"/>
      <c r="D248" s="23"/>
      <c r="E248" s="23"/>
      <c r="F248" s="23"/>
      <c r="G248" s="23"/>
      <c r="H248" s="24"/>
      <c r="I248" s="25"/>
      <c r="J248" s="25"/>
      <c r="K248" s="26"/>
      <c r="L248" s="27"/>
      <c r="M248" s="27"/>
      <c r="N248" s="28"/>
      <c r="O248" s="29"/>
    </row>
    <row r="249" spans="1:15" x14ac:dyDescent="0.25">
      <c r="A249" s="32"/>
      <c r="B249" s="31"/>
      <c r="C249" s="31"/>
      <c r="D249" s="23"/>
      <c r="E249" s="23"/>
      <c r="F249" s="23"/>
      <c r="G249" s="23"/>
      <c r="H249" s="24"/>
      <c r="I249" s="25"/>
      <c r="J249" s="25"/>
      <c r="K249" s="26"/>
      <c r="L249" s="27"/>
      <c r="M249" s="27"/>
      <c r="N249" s="28"/>
      <c r="O249" s="29"/>
    </row>
    <row r="250" spans="1:15" x14ac:dyDescent="0.25">
      <c r="A250" s="32"/>
      <c r="B250" s="31"/>
      <c r="C250" s="31"/>
      <c r="D250" s="23"/>
      <c r="E250" s="23"/>
      <c r="F250" s="23"/>
      <c r="G250" s="23"/>
      <c r="H250" s="24"/>
      <c r="I250" s="25"/>
      <c r="J250" s="25"/>
      <c r="K250" s="26"/>
      <c r="L250" s="27"/>
      <c r="M250" s="27"/>
      <c r="N250" s="28"/>
      <c r="O250" s="29"/>
    </row>
    <row r="251" spans="1:15" x14ac:dyDescent="0.25">
      <c r="A251" s="32"/>
      <c r="B251" s="31"/>
      <c r="C251" s="31"/>
      <c r="D251" s="23"/>
      <c r="E251" s="23"/>
      <c r="F251" s="23"/>
      <c r="G251" s="23"/>
      <c r="H251" s="24"/>
      <c r="I251" s="25"/>
      <c r="J251" s="25"/>
      <c r="K251" s="26"/>
      <c r="L251" s="27"/>
      <c r="M251" s="27"/>
      <c r="N251" s="28"/>
      <c r="O251" s="29"/>
    </row>
    <row r="252" spans="1:15" x14ac:dyDescent="0.25">
      <c r="A252" s="32"/>
      <c r="B252" s="31"/>
      <c r="C252" s="31"/>
      <c r="D252" s="23"/>
      <c r="E252" s="23"/>
      <c r="F252" s="23"/>
      <c r="G252" s="23"/>
      <c r="H252" s="24"/>
      <c r="I252" s="25"/>
      <c r="J252" s="25"/>
      <c r="K252" s="26"/>
      <c r="L252" s="27"/>
      <c r="M252" s="27"/>
      <c r="N252" s="28"/>
      <c r="O252" s="29"/>
    </row>
    <row r="253" spans="1:15" x14ac:dyDescent="0.25">
      <c r="A253" s="32"/>
      <c r="B253" s="31"/>
      <c r="C253" s="31"/>
      <c r="D253" s="31"/>
      <c r="E253" s="23"/>
      <c r="F253" s="23"/>
      <c r="G253" s="23"/>
      <c r="H253" s="24"/>
      <c r="I253" s="25"/>
      <c r="J253" s="25"/>
      <c r="K253" s="26"/>
      <c r="L253" s="27"/>
      <c r="M253" s="27"/>
      <c r="N253" s="28"/>
      <c r="O253" s="29"/>
    </row>
    <row r="254" spans="1:15" x14ac:dyDescent="0.25">
      <c r="A254" s="166"/>
      <c r="B254" s="167"/>
      <c r="C254" s="31"/>
      <c r="D254" s="31"/>
      <c r="E254" s="23"/>
      <c r="F254" s="23"/>
      <c r="G254" s="35"/>
      <c r="H254" s="24"/>
      <c r="I254" s="25"/>
      <c r="J254" s="25"/>
      <c r="K254" s="26"/>
      <c r="L254" s="27"/>
      <c r="M254" s="27"/>
      <c r="N254" s="28"/>
      <c r="O254" s="29"/>
    </row>
    <row r="255" spans="1:15" x14ac:dyDescent="0.25">
      <c r="A255" s="36"/>
      <c r="B255" s="26"/>
      <c r="C255" s="27"/>
      <c r="D255" s="27"/>
      <c r="E255" s="27"/>
      <c r="F255" s="27"/>
      <c r="G255" s="37" t="s">
        <v>18</v>
      </c>
      <c r="H255" s="26"/>
      <c r="I255" s="38">
        <f>SUM(I233:I246)</f>
        <v>848.00000000000023</v>
      </c>
      <c r="J255" s="39" t="s">
        <v>17</v>
      </c>
      <c r="K255" s="26"/>
      <c r="L255" s="27"/>
      <c r="M255" s="27"/>
      <c r="N255" s="28"/>
      <c r="O255" s="29"/>
    </row>
    <row r="256" spans="1:15" x14ac:dyDescent="0.25">
      <c r="A256" s="40"/>
      <c r="B256" s="41"/>
      <c r="C256" s="42"/>
      <c r="D256" s="42"/>
      <c r="E256" s="42"/>
      <c r="F256" s="42"/>
      <c r="G256" s="43"/>
      <c r="H256" s="41"/>
      <c r="I256" s="45"/>
      <c r="J256" s="44"/>
      <c r="K256" s="41"/>
      <c r="L256" s="42"/>
      <c r="M256" s="42"/>
      <c r="N256" s="46"/>
      <c r="O256" s="47"/>
    </row>
    <row r="257" spans="1:18" ht="15" customHeight="1" x14ac:dyDescent="0.25">
      <c r="A257" s="170" t="str">
        <f>+A223</f>
        <v>CADENAMIENTO INICIAL</v>
      </c>
      <c r="B257" s="168" t="str">
        <f>+B223</f>
        <v>CADENAMIENTO FINAL</v>
      </c>
      <c r="C257" s="157" t="s">
        <v>24</v>
      </c>
      <c r="D257" s="168" t="s">
        <v>25</v>
      </c>
      <c r="E257" s="168"/>
      <c r="F257" s="225"/>
      <c r="G257" s="225"/>
      <c r="H257" s="142"/>
      <c r="I257" s="142" t="s">
        <v>10</v>
      </c>
      <c r="J257" s="142" t="s">
        <v>11</v>
      </c>
      <c r="K257" s="184" t="s">
        <v>68</v>
      </c>
      <c r="L257" s="185"/>
      <c r="M257" s="185"/>
      <c r="N257" s="185"/>
      <c r="O257" s="186"/>
    </row>
    <row r="258" spans="1:18" x14ac:dyDescent="0.25">
      <c r="A258" s="171"/>
      <c r="B258" s="169"/>
      <c r="C258" s="158"/>
      <c r="D258" s="169"/>
      <c r="E258" s="169"/>
      <c r="F258" s="226"/>
      <c r="G258" s="226"/>
      <c r="H258" s="143"/>
      <c r="I258" s="143"/>
      <c r="J258" s="143"/>
      <c r="K258" s="187"/>
      <c r="L258" s="188"/>
      <c r="M258" s="188"/>
      <c r="N258" s="188"/>
      <c r="O258" s="189"/>
    </row>
    <row r="259" spans="1:18" x14ac:dyDescent="0.25">
      <c r="A259" s="171"/>
      <c r="B259" s="169"/>
      <c r="C259" s="158"/>
      <c r="D259" s="169"/>
      <c r="E259" s="169"/>
      <c r="F259" s="226"/>
      <c r="G259" s="226"/>
      <c r="H259" s="143"/>
      <c r="I259" s="143"/>
      <c r="J259" s="143"/>
      <c r="K259" s="187"/>
      <c r="L259" s="188"/>
      <c r="M259" s="188"/>
      <c r="N259" s="188"/>
      <c r="O259" s="189"/>
    </row>
    <row r="260" spans="1:18" x14ac:dyDescent="0.25">
      <c r="A260" s="171"/>
      <c r="B260" s="169"/>
      <c r="C260" s="158"/>
      <c r="D260" s="169"/>
      <c r="E260" s="169"/>
      <c r="F260" s="226"/>
      <c r="G260" s="226"/>
      <c r="H260" s="143"/>
      <c r="I260" s="143"/>
      <c r="J260" s="143"/>
      <c r="K260" s="187"/>
      <c r="L260" s="188"/>
      <c r="M260" s="188"/>
      <c r="N260" s="188"/>
      <c r="O260" s="189"/>
    </row>
    <row r="261" spans="1:18" x14ac:dyDescent="0.25">
      <c r="A261" s="171"/>
      <c r="B261" s="169"/>
      <c r="C261" s="158"/>
      <c r="D261" s="169"/>
      <c r="E261" s="169"/>
      <c r="F261" s="226"/>
      <c r="G261" s="226"/>
      <c r="H261" s="143"/>
      <c r="I261" s="143"/>
      <c r="J261" s="143"/>
      <c r="K261" s="187"/>
      <c r="L261" s="188"/>
      <c r="M261" s="188"/>
      <c r="N261" s="188"/>
      <c r="O261" s="189"/>
    </row>
    <row r="262" spans="1:18" x14ac:dyDescent="0.25">
      <c r="A262" s="171"/>
      <c r="B262" s="169"/>
      <c r="C262" s="158"/>
      <c r="D262" s="169"/>
      <c r="E262" s="169"/>
      <c r="F262" s="226"/>
      <c r="G262" s="226"/>
      <c r="H262" s="143"/>
      <c r="I262" s="143"/>
      <c r="J262" s="143"/>
      <c r="K262" s="187"/>
      <c r="L262" s="188"/>
      <c r="M262" s="188"/>
      <c r="N262" s="188"/>
      <c r="O262" s="189"/>
    </row>
    <row r="263" spans="1:18" ht="56.25" customHeight="1" x14ac:dyDescent="0.25">
      <c r="A263" s="171"/>
      <c r="B263" s="169"/>
      <c r="C263" s="158"/>
      <c r="D263" s="169"/>
      <c r="E263" s="169"/>
      <c r="F263" s="226"/>
      <c r="G263" s="226"/>
      <c r="H263" s="143"/>
      <c r="I263" s="143"/>
      <c r="J263" s="143"/>
      <c r="K263" s="187"/>
      <c r="L263" s="188"/>
      <c r="M263" s="188"/>
      <c r="N263" s="188"/>
      <c r="O263" s="189"/>
    </row>
    <row r="264" spans="1:18" ht="45.75" customHeight="1" x14ac:dyDescent="0.25">
      <c r="A264" s="171"/>
      <c r="B264" s="169"/>
      <c r="C264" s="158"/>
      <c r="D264" s="169"/>
      <c r="E264" s="169"/>
      <c r="F264" s="226"/>
      <c r="G264" s="226"/>
      <c r="H264" s="143"/>
      <c r="I264" s="143"/>
      <c r="J264" s="143"/>
      <c r="K264" s="187"/>
      <c r="L264" s="188"/>
      <c r="M264" s="188"/>
      <c r="N264" s="188"/>
      <c r="O264" s="189"/>
    </row>
    <row r="265" spans="1:18" ht="51.75" customHeight="1" x14ac:dyDescent="0.25">
      <c r="A265" s="171"/>
      <c r="B265" s="169"/>
      <c r="C265" s="158"/>
      <c r="D265" s="169"/>
      <c r="E265" s="169"/>
      <c r="F265" s="226"/>
      <c r="G265" s="226"/>
      <c r="H265" s="143"/>
      <c r="I265" s="143"/>
      <c r="J265" s="143"/>
      <c r="K265" s="187"/>
      <c r="L265" s="188"/>
      <c r="M265" s="188"/>
      <c r="N265" s="188"/>
      <c r="O265" s="189"/>
    </row>
    <row r="266" spans="1:18" ht="69.75" customHeight="1" x14ac:dyDescent="0.25">
      <c r="A266" s="172"/>
      <c r="B266" s="173"/>
      <c r="C266" s="159"/>
      <c r="D266" s="173"/>
      <c r="E266" s="173"/>
      <c r="F266" s="227"/>
      <c r="G266" s="227"/>
      <c r="H266" s="155"/>
      <c r="I266" s="155"/>
      <c r="J266" s="155"/>
      <c r="K266" s="190"/>
      <c r="L266" s="191"/>
      <c r="M266" s="191"/>
      <c r="N266" s="191"/>
      <c r="O266" s="192"/>
    </row>
    <row r="267" spans="1:18" x14ac:dyDescent="0.25">
      <c r="A267" s="17"/>
      <c r="B267" s="18"/>
      <c r="C267" s="19"/>
      <c r="D267" s="19"/>
      <c r="E267" s="19"/>
      <c r="F267" s="19"/>
      <c r="G267" s="19"/>
      <c r="H267" s="18"/>
      <c r="I267" s="20"/>
      <c r="J267" s="20"/>
      <c r="K267" s="18"/>
      <c r="L267" s="19"/>
      <c r="M267" s="19"/>
      <c r="N267" s="21"/>
      <c r="O267" s="22"/>
    </row>
    <row r="268" spans="1:18" x14ac:dyDescent="0.25">
      <c r="A268" s="199" t="str">
        <f>A13</f>
        <v>CALLE CAMINO NACIONAL</v>
      </c>
      <c r="B268" s="200"/>
      <c r="C268" s="200"/>
      <c r="D268" s="200"/>
      <c r="E268" s="200"/>
      <c r="F268" s="23"/>
      <c r="G268" s="23"/>
      <c r="H268" s="24"/>
      <c r="I268" s="25"/>
      <c r="J268" s="25"/>
      <c r="K268" s="26"/>
      <c r="L268" s="27"/>
      <c r="M268" s="27"/>
      <c r="N268" s="28"/>
      <c r="O268" s="29"/>
    </row>
    <row r="269" spans="1:18" x14ac:dyDescent="0.25">
      <c r="A269" s="30"/>
      <c r="B269" s="31"/>
      <c r="C269" s="31"/>
      <c r="D269" s="31"/>
      <c r="E269" s="23"/>
      <c r="F269" s="23"/>
      <c r="G269" s="23"/>
      <c r="H269" s="24"/>
      <c r="I269" s="25"/>
      <c r="J269" s="25"/>
      <c r="K269" s="26"/>
      <c r="L269" s="27"/>
      <c r="M269" s="27"/>
      <c r="N269" s="28"/>
      <c r="O269" s="29"/>
    </row>
    <row r="270" spans="1:18" ht="14.25" customHeight="1" x14ac:dyDescent="0.25">
      <c r="A270" s="32">
        <f>+A195</f>
        <v>0</v>
      </c>
      <c r="B270" s="58">
        <f>+B233</f>
        <v>493.36</v>
      </c>
      <c r="C270" s="54">
        <v>7</v>
      </c>
      <c r="D270" s="31">
        <f>+B270-A270</f>
        <v>493.36</v>
      </c>
      <c r="E270" s="23"/>
      <c r="F270" s="23"/>
      <c r="G270" s="23"/>
      <c r="H270" s="24"/>
      <c r="I270" s="25">
        <f>+ROUND((C270*D270),2)</f>
        <v>3453.52</v>
      </c>
      <c r="J270" s="25" t="s">
        <v>26</v>
      </c>
      <c r="K270" s="26"/>
      <c r="L270" s="27"/>
      <c r="M270" s="27"/>
      <c r="N270" s="28"/>
      <c r="O270" s="29"/>
    </row>
    <row r="271" spans="1:18" ht="14.25" customHeight="1" x14ac:dyDescent="0.25">
      <c r="A271" s="32"/>
      <c r="B271" s="58"/>
      <c r="C271" s="54"/>
      <c r="D271" s="31"/>
      <c r="E271" s="23"/>
      <c r="F271" s="23"/>
      <c r="G271" s="23"/>
      <c r="H271" s="24"/>
      <c r="I271" s="25"/>
      <c r="J271" s="25"/>
      <c r="K271" s="26"/>
      <c r="L271" s="27"/>
      <c r="M271" s="27"/>
      <c r="N271" s="28"/>
      <c r="O271" s="29"/>
      <c r="R271">
        <f>+C271/7</f>
        <v>0</v>
      </c>
    </row>
    <row r="272" spans="1:18" ht="14.25" customHeight="1" x14ac:dyDescent="0.25">
      <c r="A272" s="32"/>
      <c r="B272" s="58"/>
      <c r="C272" s="54"/>
      <c r="D272" s="31"/>
      <c r="E272" s="23"/>
      <c r="F272" s="23"/>
      <c r="G272" s="23"/>
      <c r="H272" s="24"/>
      <c r="I272" s="25"/>
      <c r="J272" s="25"/>
      <c r="K272" s="26"/>
      <c r="L272" s="27"/>
      <c r="M272" s="27"/>
      <c r="N272" s="28"/>
      <c r="O272" s="29"/>
    </row>
    <row r="273" spans="1:15" ht="14.25" customHeight="1" x14ac:dyDescent="0.25">
      <c r="A273" s="32"/>
      <c r="B273" s="31"/>
      <c r="C273" s="54"/>
      <c r="D273" s="54"/>
      <c r="E273" s="23"/>
      <c r="F273" s="23"/>
      <c r="G273" s="23"/>
      <c r="H273" s="24"/>
      <c r="I273" s="25"/>
      <c r="J273" s="25"/>
      <c r="K273" s="26"/>
      <c r="L273" s="27"/>
      <c r="M273" s="27"/>
      <c r="N273" s="28"/>
      <c r="O273" s="29"/>
    </row>
    <row r="274" spans="1:15" ht="14.25" customHeight="1" x14ac:dyDescent="0.25">
      <c r="A274" s="32"/>
      <c r="B274" s="31"/>
      <c r="C274" s="54"/>
      <c r="D274" s="54"/>
      <c r="E274" s="23"/>
      <c r="F274" s="23"/>
      <c r="G274" s="23"/>
      <c r="H274" s="24"/>
      <c r="I274" s="25"/>
      <c r="J274" s="25"/>
      <c r="K274" s="26"/>
      <c r="L274" s="27"/>
      <c r="M274" s="27"/>
      <c r="N274" s="28"/>
      <c r="O274" s="29"/>
    </row>
    <row r="275" spans="1:15" ht="14.25" customHeight="1" x14ac:dyDescent="0.25">
      <c r="A275" s="32"/>
      <c r="B275" s="31"/>
      <c r="C275" s="54"/>
      <c r="D275" s="54"/>
      <c r="E275" s="23"/>
      <c r="F275" s="23"/>
      <c r="G275" s="23"/>
      <c r="H275" s="24"/>
      <c r="I275" s="25"/>
      <c r="J275" s="25"/>
      <c r="K275" s="26"/>
      <c r="L275" s="27"/>
      <c r="M275" s="27"/>
      <c r="N275" s="28"/>
      <c r="O275" s="29"/>
    </row>
    <row r="276" spans="1:15" ht="14.25" customHeight="1" x14ac:dyDescent="0.25">
      <c r="A276" s="32"/>
      <c r="B276" s="31"/>
      <c r="C276" s="54"/>
      <c r="D276" s="54"/>
      <c r="E276" s="23"/>
      <c r="F276" s="23"/>
      <c r="G276" s="23"/>
      <c r="H276" s="24"/>
      <c r="I276" s="25"/>
      <c r="J276" s="25"/>
      <c r="K276" s="26"/>
      <c r="L276" s="27"/>
      <c r="M276" s="27"/>
      <c r="N276" s="28"/>
      <c r="O276" s="29"/>
    </row>
    <row r="277" spans="1:15" ht="14.25" customHeight="1" x14ac:dyDescent="0.25">
      <c r="A277" s="32"/>
      <c r="B277" s="31"/>
      <c r="C277" s="54"/>
      <c r="D277" s="54"/>
      <c r="E277" s="23"/>
      <c r="F277" s="23"/>
      <c r="G277" s="23"/>
      <c r="H277" s="24"/>
      <c r="I277" s="25"/>
      <c r="J277" s="25"/>
      <c r="K277" s="26"/>
      <c r="L277" s="27"/>
      <c r="M277" s="27"/>
      <c r="N277" s="28"/>
      <c r="O277" s="29"/>
    </row>
    <row r="278" spans="1:15" ht="14.25" customHeight="1" x14ac:dyDescent="0.25">
      <c r="A278" s="32"/>
      <c r="B278" s="31"/>
      <c r="C278" s="54"/>
      <c r="D278" s="54"/>
      <c r="E278" s="23"/>
      <c r="F278" s="23"/>
      <c r="G278" s="23"/>
      <c r="H278" s="24"/>
      <c r="I278" s="25"/>
      <c r="J278" s="25"/>
      <c r="K278" s="26"/>
      <c r="L278" s="27"/>
      <c r="M278" s="27"/>
      <c r="N278" s="28"/>
      <c r="O278" s="29"/>
    </row>
    <row r="279" spans="1:15" ht="14.25" customHeight="1" x14ac:dyDescent="0.25">
      <c r="A279" s="32"/>
      <c r="B279" s="31"/>
      <c r="C279" s="54"/>
      <c r="D279" s="54"/>
      <c r="E279" s="23"/>
      <c r="F279" s="23"/>
      <c r="G279" s="23"/>
      <c r="H279" s="24"/>
      <c r="I279" s="25"/>
      <c r="J279" s="25"/>
      <c r="K279" s="26"/>
      <c r="L279" s="27"/>
      <c r="M279" s="27"/>
      <c r="N279" s="28"/>
      <c r="O279" s="29"/>
    </row>
    <row r="280" spans="1:15" ht="14.25" customHeight="1" x14ac:dyDescent="0.25">
      <c r="A280" s="32"/>
      <c r="B280" s="31"/>
      <c r="C280" s="54"/>
      <c r="D280" s="54"/>
      <c r="E280" s="23"/>
      <c r="F280" s="23"/>
      <c r="G280" s="23"/>
      <c r="H280" s="24"/>
      <c r="I280" s="25"/>
      <c r="J280" s="25"/>
      <c r="K280" s="26"/>
      <c r="L280" s="27"/>
      <c r="M280" s="27"/>
      <c r="N280" s="28"/>
      <c r="O280" s="29"/>
    </row>
    <row r="281" spans="1:15" ht="14.25" customHeight="1" x14ac:dyDescent="0.25">
      <c r="A281" s="32"/>
      <c r="B281" s="31"/>
      <c r="C281" s="54"/>
      <c r="D281" s="54"/>
      <c r="E281" s="23"/>
      <c r="F281" s="23"/>
      <c r="G281" s="23"/>
      <c r="H281" s="24"/>
      <c r="I281" s="25"/>
      <c r="J281" s="25"/>
      <c r="K281" s="26"/>
      <c r="L281" s="27"/>
      <c r="M281" s="27"/>
      <c r="N281" s="28"/>
      <c r="O281" s="29"/>
    </row>
    <row r="282" spans="1:15" ht="14.25" customHeight="1" x14ac:dyDescent="0.25">
      <c r="A282" s="32"/>
      <c r="B282" s="31"/>
      <c r="C282" s="54"/>
      <c r="D282" s="54"/>
      <c r="E282" s="23"/>
      <c r="F282" s="23"/>
      <c r="G282" s="23"/>
      <c r="H282" s="24"/>
      <c r="I282" s="25"/>
      <c r="J282" s="25"/>
      <c r="K282" s="26"/>
      <c r="L282" s="27"/>
      <c r="M282" s="27"/>
      <c r="N282" s="28"/>
      <c r="O282" s="29"/>
    </row>
    <row r="283" spans="1:15" ht="14.25" customHeight="1" x14ac:dyDescent="0.25">
      <c r="A283" s="32"/>
      <c r="B283" s="31"/>
      <c r="C283" s="54"/>
      <c r="D283" s="54"/>
      <c r="E283" s="23"/>
      <c r="F283" s="23"/>
      <c r="G283" s="23"/>
      <c r="H283" s="24"/>
      <c r="I283" s="25"/>
      <c r="J283" s="25"/>
      <c r="K283" s="26"/>
      <c r="L283" s="27"/>
      <c r="M283" s="27"/>
      <c r="N283" s="28"/>
      <c r="O283" s="29"/>
    </row>
    <row r="284" spans="1:15" x14ac:dyDescent="0.25">
      <c r="A284" s="32"/>
      <c r="B284" s="31"/>
      <c r="C284" s="31"/>
      <c r="D284" s="31"/>
      <c r="E284" s="23"/>
      <c r="F284" s="23"/>
      <c r="G284" s="23"/>
      <c r="H284" s="48" t="s">
        <v>18</v>
      </c>
      <c r="I284" s="39">
        <f>SUM(I270:I283)</f>
        <v>3453.52</v>
      </c>
      <c r="J284" s="39" t="str">
        <f>+J270</f>
        <v>M2</v>
      </c>
      <c r="K284" s="49"/>
      <c r="L284" s="27"/>
      <c r="M284" s="27"/>
      <c r="N284" s="28"/>
      <c r="O284" s="29"/>
    </row>
    <row r="285" spans="1:15" x14ac:dyDescent="0.25">
      <c r="A285" s="30"/>
      <c r="B285" s="31"/>
      <c r="C285" s="31"/>
      <c r="D285" s="31"/>
      <c r="E285" s="23"/>
      <c r="F285" s="23"/>
      <c r="G285" s="23"/>
      <c r="H285" s="24"/>
      <c r="I285" s="25"/>
      <c r="J285" s="25"/>
      <c r="K285" s="26"/>
      <c r="L285" s="27"/>
      <c r="M285" s="27"/>
      <c r="N285" s="28"/>
      <c r="O285" s="29"/>
    </row>
    <row r="286" spans="1:15" x14ac:dyDescent="0.25">
      <c r="A286" s="40"/>
      <c r="B286" s="41"/>
      <c r="C286" s="42"/>
      <c r="D286" s="42"/>
      <c r="E286" s="42"/>
      <c r="F286" s="42"/>
      <c r="G286" s="43"/>
      <c r="H286" s="41"/>
      <c r="I286" s="45"/>
      <c r="J286" s="44"/>
      <c r="K286" s="41"/>
      <c r="L286" s="42"/>
      <c r="M286" s="42"/>
      <c r="N286" s="46"/>
      <c r="O286" s="47"/>
    </row>
    <row r="287" spans="1:15" x14ac:dyDescent="0.25">
      <c r="A287" s="142" t="s">
        <v>19</v>
      </c>
      <c r="B287" s="142"/>
      <c r="C287" s="163"/>
      <c r="D287" s="168"/>
      <c r="E287" s="170"/>
      <c r="F287" s="142"/>
      <c r="G287" s="142"/>
      <c r="H287" s="142"/>
      <c r="I287" s="142" t="s">
        <v>10</v>
      </c>
      <c r="J287" s="142" t="s">
        <v>11</v>
      </c>
      <c r="K287" s="184" t="s">
        <v>69</v>
      </c>
      <c r="L287" s="185"/>
      <c r="M287" s="185"/>
      <c r="N287" s="185"/>
      <c r="O287" s="186"/>
    </row>
    <row r="288" spans="1:15" x14ac:dyDescent="0.25">
      <c r="A288" s="143"/>
      <c r="B288" s="143"/>
      <c r="C288" s="164"/>
      <c r="D288" s="169"/>
      <c r="E288" s="171"/>
      <c r="F288" s="143"/>
      <c r="G288" s="143"/>
      <c r="H288" s="143"/>
      <c r="I288" s="143"/>
      <c r="J288" s="143"/>
      <c r="K288" s="187"/>
      <c r="L288" s="188"/>
      <c r="M288" s="188"/>
      <c r="N288" s="188"/>
      <c r="O288" s="189"/>
    </row>
    <row r="289" spans="1:16" x14ac:dyDescent="0.25">
      <c r="A289" s="143"/>
      <c r="B289" s="143"/>
      <c r="C289" s="164"/>
      <c r="D289" s="169"/>
      <c r="E289" s="171"/>
      <c r="F289" s="143"/>
      <c r="G289" s="143"/>
      <c r="H289" s="143"/>
      <c r="I289" s="143"/>
      <c r="J289" s="143"/>
      <c r="K289" s="187"/>
      <c r="L289" s="188"/>
      <c r="M289" s="188"/>
      <c r="N289" s="188"/>
      <c r="O289" s="189"/>
    </row>
    <row r="290" spans="1:16" x14ac:dyDescent="0.25">
      <c r="A290" s="143"/>
      <c r="B290" s="143"/>
      <c r="C290" s="164"/>
      <c r="D290" s="169"/>
      <c r="E290" s="171"/>
      <c r="F290" s="143"/>
      <c r="G290" s="143"/>
      <c r="H290" s="143"/>
      <c r="I290" s="143"/>
      <c r="J290" s="143"/>
      <c r="K290" s="187"/>
      <c r="L290" s="188"/>
      <c r="M290" s="188"/>
      <c r="N290" s="188"/>
      <c r="O290" s="189"/>
    </row>
    <row r="291" spans="1:16" x14ac:dyDescent="0.25">
      <c r="A291" s="143"/>
      <c r="B291" s="143"/>
      <c r="C291" s="164"/>
      <c r="D291" s="169"/>
      <c r="E291" s="171"/>
      <c r="F291" s="143"/>
      <c r="G291" s="143"/>
      <c r="H291" s="143"/>
      <c r="I291" s="143"/>
      <c r="J291" s="143"/>
      <c r="K291" s="187"/>
      <c r="L291" s="188"/>
      <c r="M291" s="188"/>
      <c r="N291" s="188"/>
      <c r="O291" s="189"/>
    </row>
    <row r="292" spans="1:16" x14ac:dyDescent="0.25">
      <c r="A292" s="155"/>
      <c r="B292" s="155"/>
      <c r="C292" s="165"/>
      <c r="D292" s="173"/>
      <c r="E292" s="172"/>
      <c r="F292" s="155"/>
      <c r="G292" s="155"/>
      <c r="H292" s="155"/>
      <c r="I292" s="155"/>
      <c r="J292" s="155"/>
      <c r="K292" s="190"/>
      <c r="L292" s="191"/>
      <c r="M292" s="191"/>
      <c r="N292" s="191"/>
      <c r="O292" s="192"/>
    </row>
    <row r="293" spans="1:16" x14ac:dyDescent="0.25">
      <c r="A293" s="17"/>
      <c r="B293" s="18"/>
      <c r="C293" s="19"/>
      <c r="D293" s="19"/>
      <c r="E293" s="19"/>
      <c r="F293" s="19"/>
      <c r="G293" s="19"/>
      <c r="H293" s="18"/>
      <c r="I293" s="20"/>
      <c r="J293" s="20"/>
      <c r="K293" s="18"/>
      <c r="L293" s="19"/>
      <c r="M293" s="19"/>
      <c r="N293" s="21"/>
      <c r="O293" s="22"/>
    </row>
    <row r="294" spans="1:16" x14ac:dyDescent="0.25">
      <c r="A294" s="160" t="str">
        <f>+A268</f>
        <v>CALLE CAMINO NACIONAL</v>
      </c>
      <c r="B294" s="161"/>
      <c r="C294" s="161"/>
      <c r="D294" s="161"/>
      <c r="E294" s="23"/>
      <c r="F294" s="23"/>
      <c r="G294" s="23"/>
      <c r="H294" s="24"/>
      <c r="I294" s="25"/>
      <c r="J294" s="25"/>
      <c r="K294" s="26"/>
      <c r="L294" s="27"/>
      <c r="M294" s="27"/>
      <c r="N294" s="28"/>
      <c r="O294" s="29"/>
    </row>
    <row r="295" spans="1:16" ht="11.1" customHeight="1" x14ac:dyDescent="0.25">
      <c r="A295" s="30"/>
      <c r="B295" s="31"/>
      <c r="C295" s="31"/>
      <c r="D295" s="31"/>
      <c r="E295" s="23"/>
      <c r="F295" s="23"/>
      <c r="G295" s="23"/>
      <c r="H295" s="24"/>
      <c r="I295" s="25"/>
      <c r="J295" s="25"/>
      <c r="K295" s="26"/>
      <c r="L295" s="27"/>
      <c r="M295" s="27"/>
      <c r="N295" s="28"/>
      <c r="O295" s="29"/>
      <c r="P295" t="s">
        <v>30</v>
      </c>
    </row>
    <row r="296" spans="1:16" ht="14.25" customHeight="1" x14ac:dyDescent="0.25">
      <c r="A296" s="32">
        <f>+A270</f>
        <v>0</v>
      </c>
      <c r="B296" s="58">
        <f>+B270</f>
        <v>493.36</v>
      </c>
      <c r="C296" s="31"/>
      <c r="D296" s="31"/>
      <c r="E296" s="23">
        <v>35</v>
      </c>
      <c r="F296" s="162" t="s">
        <v>67</v>
      </c>
      <c r="G296" s="162"/>
      <c r="H296" s="24">
        <f>9*1.5</f>
        <v>13.5</v>
      </c>
      <c r="I296" s="25">
        <f t="shared" ref="I296" si="56">+E296*H296</f>
        <v>472.5</v>
      </c>
      <c r="J296" s="25" t="s">
        <v>17</v>
      </c>
      <c r="K296" s="26"/>
      <c r="L296" s="27"/>
      <c r="M296" s="27"/>
      <c r="N296" s="28"/>
      <c r="O296" s="29"/>
    </row>
    <row r="297" spans="1:16" ht="14.25" customHeight="1" x14ac:dyDescent="0.25">
      <c r="A297" s="32"/>
      <c r="B297" s="58" t="s">
        <v>73</v>
      </c>
      <c r="C297" s="31"/>
      <c r="D297" s="31"/>
      <c r="E297" s="23"/>
      <c r="F297" s="162"/>
      <c r="G297" s="162"/>
      <c r="H297" s="24"/>
      <c r="I297" s="25"/>
      <c r="J297" s="25"/>
      <c r="K297" s="26"/>
      <c r="L297" s="27"/>
      <c r="M297" s="27"/>
      <c r="N297" s="28"/>
      <c r="O297" s="29"/>
      <c r="P297" t="s">
        <v>31</v>
      </c>
    </row>
    <row r="298" spans="1:16" ht="14.25" customHeight="1" x14ac:dyDescent="0.25">
      <c r="A298" s="32"/>
      <c r="B298" s="58"/>
      <c r="C298" s="31"/>
      <c r="D298" s="31"/>
      <c r="E298" s="23"/>
      <c r="F298" s="162"/>
      <c r="G298" s="162"/>
      <c r="H298" s="24"/>
      <c r="I298" s="25"/>
      <c r="J298" s="25"/>
      <c r="K298" s="26"/>
      <c r="L298" s="27"/>
      <c r="M298" s="27"/>
      <c r="N298" s="28"/>
      <c r="O298" s="29"/>
    </row>
    <row r="299" spans="1:16" ht="14.25" customHeight="1" x14ac:dyDescent="0.25">
      <c r="A299" s="32"/>
      <c r="B299" s="58"/>
      <c r="C299" s="31"/>
      <c r="D299" s="31"/>
      <c r="E299" s="23"/>
      <c r="F299" s="23"/>
      <c r="G299" s="23"/>
      <c r="H299" s="24"/>
      <c r="I299" s="25"/>
      <c r="J299" s="25"/>
      <c r="K299" s="26"/>
      <c r="L299" s="27"/>
      <c r="M299" s="27"/>
      <c r="N299" s="28"/>
      <c r="O299" s="29"/>
    </row>
    <row r="300" spans="1:16" ht="14.25" customHeight="1" x14ac:dyDescent="0.25">
      <c r="A300" s="32"/>
      <c r="B300" s="58"/>
      <c r="C300" s="31"/>
      <c r="D300" s="31"/>
      <c r="E300" s="23"/>
      <c r="F300" s="23"/>
      <c r="G300" s="23"/>
      <c r="H300" s="24"/>
      <c r="I300" s="25"/>
      <c r="J300" s="25"/>
      <c r="K300" s="26"/>
      <c r="L300" s="27"/>
      <c r="M300" s="27"/>
      <c r="N300" s="28"/>
      <c r="O300" s="29"/>
    </row>
    <row r="301" spans="1:16" ht="14.25" customHeight="1" x14ac:dyDescent="0.25">
      <c r="A301" s="32"/>
      <c r="B301" s="58"/>
      <c r="C301" s="31"/>
      <c r="D301" s="31"/>
      <c r="E301" s="23"/>
      <c r="F301" s="23"/>
      <c r="G301" s="23"/>
      <c r="H301" s="24"/>
      <c r="I301" s="25"/>
      <c r="J301" s="25"/>
      <c r="K301" s="26"/>
      <c r="L301" s="27"/>
      <c r="M301" s="27"/>
      <c r="N301" s="28"/>
      <c r="O301" s="29"/>
    </row>
    <row r="302" spans="1:16" ht="14.25" customHeight="1" x14ac:dyDescent="0.25">
      <c r="A302" s="32"/>
      <c r="B302" s="58"/>
      <c r="C302" s="31"/>
      <c r="D302" s="31"/>
      <c r="E302" s="23"/>
      <c r="F302" s="23"/>
      <c r="G302" s="23"/>
      <c r="H302" s="24"/>
      <c r="I302" s="25"/>
      <c r="J302" s="25"/>
      <c r="K302" s="26"/>
      <c r="L302" s="27"/>
      <c r="M302" s="27"/>
      <c r="N302" s="28"/>
      <c r="O302" s="29"/>
    </row>
    <row r="303" spans="1:16" ht="14.25" customHeight="1" x14ac:dyDescent="0.25">
      <c r="A303" s="32"/>
      <c r="B303" s="58"/>
      <c r="C303" s="31"/>
      <c r="D303" s="31"/>
      <c r="E303" s="23"/>
      <c r="F303" s="23"/>
      <c r="G303" s="23"/>
      <c r="H303" s="24"/>
      <c r="I303" s="25"/>
      <c r="J303" s="25"/>
      <c r="K303" s="26"/>
      <c r="L303" s="27"/>
      <c r="M303" s="27"/>
      <c r="N303" s="28"/>
      <c r="O303" s="29"/>
    </row>
    <row r="304" spans="1:16" ht="14.25" customHeight="1" x14ac:dyDescent="0.25">
      <c r="A304" s="32"/>
      <c r="B304" s="58"/>
      <c r="C304" s="31"/>
      <c r="D304" s="31"/>
      <c r="E304" s="23"/>
      <c r="F304" s="23"/>
      <c r="G304" s="23"/>
      <c r="H304" s="24"/>
      <c r="I304" s="25"/>
      <c r="J304" s="25"/>
      <c r="K304" s="26"/>
      <c r="L304" s="27"/>
      <c r="M304" s="27"/>
      <c r="N304" s="28"/>
      <c r="O304" s="29"/>
    </row>
    <row r="305" spans="1:15" ht="14.25" customHeight="1" x14ac:dyDescent="0.25">
      <c r="A305" s="32"/>
      <c r="B305" s="58"/>
      <c r="C305" s="31"/>
      <c r="D305" s="31"/>
      <c r="E305" s="23"/>
      <c r="F305" s="23"/>
      <c r="G305" s="23"/>
      <c r="H305" s="24"/>
      <c r="I305" s="25"/>
      <c r="J305" s="25"/>
      <c r="K305" s="26"/>
      <c r="L305" s="27"/>
      <c r="M305" s="27"/>
      <c r="N305" s="28"/>
      <c r="O305" s="29"/>
    </row>
    <row r="306" spans="1:15" ht="14.25" customHeight="1" x14ac:dyDescent="0.25">
      <c r="A306" s="32"/>
      <c r="B306" s="31"/>
      <c r="C306" s="31"/>
      <c r="D306" s="31"/>
      <c r="E306" s="23"/>
      <c r="F306" s="23"/>
      <c r="G306" s="23"/>
      <c r="H306" s="24"/>
      <c r="I306" s="25"/>
      <c r="J306" s="25"/>
      <c r="K306" s="26"/>
      <c r="L306" s="27"/>
      <c r="M306" s="27"/>
      <c r="N306" s="28"/>
      <c r="O306" s="29"/>
    </row>
    <row r="307" spans="1:15" ht="14.25" customHeight="1" x14ac:dyDescent="0.25">
      <c r="A307" s="32"/>
      <c r="B307" s="31"/>
      <c r="C307" s="31"/>
      <c r="D307" s="31"/>
      <c r="E307" s="23"/>
      <c r="F307" s="23"/>
      <c r="G307" s="23"/>
      <c r="H307" s="24"/>
      <c r="I307" s="25"/>
      <c r="J307" s="25"/>
      <c r="K307" s="26"/>
      <c r="L307" s="27"/>
      <c r="M307" s="27"/>
      <c r="N307" s="28"/>
      <c r="O307" s="29"/>
    </row>
    <row r="308" spans="1:15" ht="14.25" customHeight="1" x14ac:dyDescent="0.25">
      <c r="A308" s="32"/>
      <c r="B308" s="31"/>
      <c r="C308" s="31"/>
      <c r="D308" s="31"/>
      <c r="E308" s="23"/>
      <c r="F308" s="23"/>
      <c r="G308" s="23"/>
      <c r="H308" s="24"/>
      <c r="I308" s="25"/>
      <c r="J308" s="25"/>
      <c r="K308" s="26"/>
      <c r="L308" s="27"/>
      <c r="M308" s="27"/>
      <c r="N308" s="28"/>
      <c r="O308" s="29"/>
    </row>
    <row r="309" spans="1:15" ht="14.25" customHeight="1" x14ac:dyDescent="0.25">
      <c r="A309" s="32"/>
      <c r="B309" s="31"/>
      <c r="C309" s="31"/>
      <c r="D309" s="31"/>
      <c r="E309" s="23"/>
      <c r="F309" s="23"/>
      <c r="G309" s="23"/>
      <c r="H309" s="24"/>
      <c r="I309" s="25"/>
      <c r="J309" s="25"/>
      <c r="K309" s="26"/>
      <c r="L309" s="27"/>
      <c r="M309" s="27"/>
      <c r="N309" s="28"/>
      <c r="O309" s="29"/>
    </row>
    <row r="310" spans="1:15" ht="14.25" customHeight="1" x14ac:dyDescent="0.25">
      <c r="A310" s="32"/>
      <c r="B310" s="31"/>
      <c r="C310" s="31"/>
      <c r="D310" s="31"/>
      <c r="E310" s="23"/>
      <c r="F310" s="23"/>
      <c r="G310" s="23"/>
      <c r="H310" s="24"/>
      <c r="I310" s="25"/>
      <c r="J310" s="25"/>
      <c r="K310" s="26"/>
      <c r="L310" s="27"/>
      <c r="M310" s="27"/>
      <c r="N310" s="28"/>
      <c r="O310" s="29"/>
    </row>
    <row r="311" spans="1:15" ht="14.25" customHeight="1" x14ac:dyDescent="0.25">
      <c r="A311" s="32"/>
      <c r="B311" s="31"/>
      <c r="C311" s="31"/>
      <c r="D311" s="31"/>
      <c r="E311" s="23"/>
      <c r="F311" s="23"/>
      <c r="G311" s="23"/>
      <c r="H311" s="24"/>
      <c r="I311" s="25"/>
      <c r="J311" s="25"/>
      <c r="K311" s="26"/>
      <c r="L311" s="27"/>
      <c r="M311" s="27"/>
      <c r="N311" s="28"/>
      <c r="O311" s="29"/>
    </row>
    <row r="312" spans="1:15" ht="14.25" customHeight="1" x14ac:dyDescent="0.25">
      <c r="A312" s="32"/>
      <c r="B312" s="31"/>
      <c r="C312" s="31"/>
      <c r="D312" s="31"/>
      <c r="E312" s="23"/>
      <c r="F312" s="23"/>
      <c r="G312" s="23"/>
      <c r="H312" s="24"/>
      <c r="I312" s="25"/>
      <c r="J312" s="25"/>
      <c r="K312" s="26"/>
      <c r="L312" s="27"/>
      <c r="M312" s="27"/>
      <c r="N312" s="28"/>
      <c r="O312" s="29"/>
    </row>
    <row r="313" spans="1:15" ht="14.25" customHeight="1" x14ac:dyDescent="0.25">
      <c r="A313" s="32"/>
      <c r="B313" s="31"/>
      <c r="C313" s="31"/>
      <c r="D313" s="31"/>
      <c r="E313" s="23"/>
      <c r="F313" s="23"/>
      <c r="G313" s="23"/>
      <c r="H313" s="24"/>
      <c r="I313" s="25"/>
      <c r="J313" s="25"/>
      <c r="K313" s="26"/>
      <c r="L313" s="27"/>
      <c r="M313" s="27"/>
      <c r="N313" s="28"/>
      <c r="O313" s="29"/>
    </row>
    <row r="314" spans="1:15" ht="14.25" customHeight="1" x14ac:dyDescent="0.25">
      <c r="A314" s="32"/>
      <c r="B314" s="31"/>
      <c r="C314" s="31"/>
      <c r="D314" s="31"/>
      <c r="E314" s="23"/>
      <c r="F314" s="23"/>
      <c r="G314" s="23"/>
      <c r="H314" s="24"/>
      <c r="I314" s="25"/>
      <c r="J314" s="25"/>
      <c r="K314" s="26"/>
      <c r="L314" s="27"/>
      <c r="M314" s="27"/>
      <c r="N314" s="28"/>
      <c r="O314" s="29"/>
    </row>
    <row r="315" spans="1:15" ht="14.25" customHeight="1" x14ac:dyDescent="0.25">
      <c r="A315" s="32"/>
      <c r="B315" s="31"/>
      <c r="C315" s="31"/>
      <c r="D315" s="31"/>
      <c r="E315" s="23"/>
      <c r="F315" s="23"/>
      <c r="G315" s="23"/>
      <c r="H315" s="24"/>
      <c r="I315" s="25"/>
      <c r="J315" s="25"/>
      <c r="K315" s="26"/>
      <c r="L315" s="27"/>
      <c r="M315" s="27"/>
      <c r="N315" s="28"/>
      <c r="O315" s="29"/>
    </row>
    <row r="316" spans="1:15" ht="11.1" customHeight="1" x14ac:dyDescent="0.25">
      <c r="A316" s="32"/>
      <c r="B316" s="31"/>
      <c r="C316" s="31"/>
      <c r="D316" s="23"/>
      <c r="E316" s="23"/>
      <c r="F316" s="23"/>
      <c r="G316" s="23"/>
      <c r="H316" s="24"/>
      <c r="I316" s="25"/>
      <c r="J316" s="25"/>
      <c r="K316" s="26"/>
      <c r="L316" s="27"/>
      <c r="M316" s="27"/>
      <c r="N316" s="28"/>
      <c r="O316" s="29"/>
    </row>
    <row r="317" spans="1:15" ht="11.1" customHeight="1" x14ac:dyDescent="0.25">
      <c r="A317" s="32"/>
      <c r="B317" s="31"/>
      <c r="C317" s="31"/>
      <c r="D317" s="23"/>
      <c r="E317" s="23"/>
      <c r="F317" s="23"/>
      <c r="G317" s="23"/>
      <c r="H317" s="24"/>
      <c r="I317" s="25"/>
      <c r="J317" s="25"/>
      <c r="K317" s="26"/>
      <c r="L317" s="27"/>
      <c r="M317" s="27"/>
      <c r="N317" s="28"/>
      <c r="O317" s="29"/>
    </row>
    <row r="318" spans="1:15" ht="11.1" customHeight="1" x14ac:dyDescent="0.25">
      <c r="A318" s="32"/>
      <c r="B318" s="31"/>
      <c r="C318" s="31"/>
      <c r="D318" s="23"/>
      <c r="E318" s="23"/>
      <c r="F318" s="23"/>
      <c r="G318" s="23"/>
      <c r="H318" s="24"/>
      <c r="I318" s="25"/>
      <c r="J318" s="25"/>
      <c r="K318" s="26"/>
      <c r="L318" s="27"/>
      <c r="M318" s="27"/>
      <c r="N318" s="28"/>
      <c r="O318" s="29"/>
    </row>
    <row r="319" spans="1:15" ht="11.1" customHeight="1" x14ac:dyDescent="0.25">
      <c r="A319" s="32"/>
      <c r="B319" s="31"/>
      <c r="C319" s="31"/>
      <c r="D319" s="23"/>
      <c r="E319" s="23"/>
      <c r="F319" s="23"/>
      <c r="G319" s="23"/>
      <c r="H319" s="24"/>
      <c r="I319" s="25"/>
      <c r="J319" s="25"/>
      <c r="K319" s="26"/>
      <c r="L319" s="27"/>
      <c r="M319" s="27"/>
      <c r="N319" s="28"/>
      <c r="O319" s="29"/>
    </row>
    <row r="320" spans="1:15" ht="11.1" customHeight="1" x14ac:dyDescent="0.25">
      <c r="A320" s="32"/>
      <c r="B320" s="31"/>
      <c r="C320" s="31"/>
      <c r="D320" s="23"/>
      <c r="E320" s="23"/>
      <c r="F320" s="23"/>
      <c r="G320" s="23"/>
      <c r="H320" s="24"/>
      <c r="I320" s="25"/>
      <c r="J320" s="25"/>
      <c r="K320" s="26"/>
      <c r="L320" s="27"/>
      <c r="M320" s="27"/>
      <c r="N320" s="28"/>
      <c r="O320" s="29"/>
    </row>
    <row r="321" spans="1:15" ht="11.1" customHeight="1" x14ac:dyDescent="0.25">
      <c r="A321" s="32"/>
      <c r="B321" s="31"/>
      <c r="C321" s="31"/>
      <c r="D321" s="23"/>
      <c r="E321" s="23"/>
      <c r="F321" s="23"/>
      <c r="G321" s="23"/>
      <c r="H321" s="24"/>
      <c r="I321" s="25"/>
      <c r="J321" s="25"/>
      <c r="K321" s="26"/>
      <c r="L321" s="27"/>
      <c r="M321" s="27"/>
      <c r="N321" s="28"/>
      <c r="O321" s="29"/>
    </row>
    <row r="322" spans="1:15" ht="11.1" customHeight="1" x14ac:dyDescent="0.25">
      <c r="A322" s="32"/>
      <c r="B322" s="31"/>
      <c r="C322" s="31"/>
      <c r="D322" s="23"/>
      <c r="E322" s="23"/>
      <c r="F322" s="23"/>
      <c r="G322" s="23"/>
      <c r="H322" s="24"/>
      <c r="I322" s="25"/>
      <c r="J322" s="25"/>
      <c r="K322" s="26"/>
      <c r="L322" s="27"/>
      <c r="M322" s="27"/>
      <c r="N322" s="28"/>
      <c r="O322" s="29"/>
    </row>
    <row r="323" spans="1:15" ht="11.1" customHeight="1" x14ac:dyDescent="0.25">
      <c r="A323" s="32"/>
      <c r="B323" s="31"/>
      <c r="C323" s="31"/>
      <c r="D323" s="23"/>
      <c r="E323" s="23"/>
      <c r="F323" s="23"/>
      <c r="G323" s="23"/>
      <c r="H323" s="24"/>
      <c r="I323" s="25"/>
      <c r="J323" s="25"/>
      <c r="K323" s="26"/>
      <c r="L323" s="27"/>
      <c r="M323" s="27"/>
      <c r="N323" s="28"/>
      <c r="O323" s="29"/>
    </row>
    <row r="324" spans="1:15" ht="11.1" customHeight="1" x14ac:dyDescent="0.25">
      <c r="A324" s="32"/>
      <c r="B324" s="31"/>
      <c r="C324" s="31"/>
      <c r="D324" s="23"/>
      <c r="E324" s="23"/>
      <c r="F324" s="23"/>
      <c r="G324" s="23"/>
      <c r="H324" s="24"/>
      <c r="I324" s="25"/>
      <c r="J324" s="25"/>
      <c r="K324" s="26"/>
      <c r="L324" s="27"/>
      <c r="M324" s="27"/>
      <c r="N324" s="28"/>
      <c r="O324" s="29"/>
    </row>
    <row r="325" spans="1:15" ht="11.1" customHeight="1" x14ac:dyDescent="0.25">
      <c r="A325" s="32"/>
      <c r="B325" s="31"/>
      <c r="C325" s="31"/>
      <c r="D325" s="23"/>
      <c r="E325" s="23"/>
      <c r="F325" s="23"/>
      <c r="G325" s="23"/>
      <c r="H325" s="24"/>
      <c r="I325" s="25"/>
      <c r="J325" s="25"/>
      <c r="K325" s="26"/>
      <c r="L325" s="27"/>
      <c r="M325" s="27"/>
      <c r="N325" s="28"/>
      <c r="O325" s="29"/>
    </row>
    <row r="326" spans="1:15" ht="11.1" customHeight="1" x14ac:dyDescent="0.25">
      <c r="A326" s="32"/>
      <c r="B326" s="31"/>
      <c r="C326" s="31"/>
      <c r="D326" s="23"/>
      <c r="E326" s="23"/>
      <c r="F326" s="23"/>
      <c r="G326" s="23"/>
      <c r="H326" s="24"/>
      <c r="I326" s="25"/>
      <c r="J326" s="25"/>
      <c r="K326" s="26"/>
      <c r="L326" s="27"/>
      <c r="M326" s="27"/>
      <c r="N326" s="28"/>
      <c r="O326" s="29"/>
    </row>
    <row r="327" spans="1:15" ht="11.1" customHeight="1" x14ac:dyDescent="0.25">
      <c r="A327" s="32"/>
      <c r="B327" s="31"/>
      <c r="C327" s="31"/>
      <c r="D327" s="23"/>
      <c r="E327" s="23"/>
      <c r="F327" s="23"/>
      <c r="G327" s="23"/>
      <c r="H327" s="24"/>
      <c r="I327" s="25"/>
      <c r="J327" s="25"/>
      <c r="K327" s="26"/>
      <c r="L327" s="27"/>
      <c r="M327" s="27"/>
      <c r="N327" s="28"/>
      <c r="O327" s="29"/>
    </row>
    <row r="328" spans="1:15" x14ac:dyDescent="0.25">
      <c r="A328" s="166"/>
      <c r="B328" s="167"/>
      <c r="C328" s="31"/>
      <c r="D328" s="31"/>
      <c r="E328" s="23"/>
      <c r="F328" s="23"/>
      <c r="G328" s="35"/>
      <c r="H328" s="24"/>
      <c r="I328" s="25"/>
      <c r="J328" s="25"/>
      <c r="K328" s="26"/>
      <c r="L328" s="27"/>
      <c r="M328" s="27"/>
      <c r="N328" s="28"/>
      <c r="O328" s="29"/>
    </row>
    <row r="329" spans="1:15" x14ac:dyDescent="0.25">
      <c r="A329" s="36"/>
      <c r="B329" s="26"/>
      <c r="C329" s="27"/>
      <c r="D329" s="27"/>
      <c r="E329" s="27"/>
      <c r="F329" s="27"/>
      <c r="G329" s="37" t="s">
        <v>18</v>
      </c>
      <c r="H329" s="26"/>
      <c r="I329" s="38">
        <f>SUM(I296:I298)</f>
        <v>472.5</v>
      </c>
      <c r="J329" s="39" t="s">
        <v>17</v>
      </c>
      <c r="K329" s="26"/>
      <c r="L329" s="27"/>
      <c r="M329" s="27"/>
      <c r="N329" s="28"/>
      <c r="O329" s="29"/>
    </row>
    <row r="330" spans="1:15" x14ac:dyDescent="0.25">
      <c r="A330" s="40"/>
      <c r="B330" s="41"/>
      <c r="C330" s="42"/>
      <c r="D330" s="42"/>
      <c r="E330" s="42"/>
      <c r="F330" s="42"/>
      <c r="G330" s="43"/>
      <c r="H330" s="41"/>
      <c r="I330" s="45"/>
      <c r="J330" s="44"/>
      <c r="K330" s="41"/>
      <c r="L330" s="42"/>
      <c r="M330" s="42"/>
      <c r="N330" s="46"/>
      <c r="O330" s="47"/>
    </row>
    <row r="331" spans="1:15" ht="15" customHeight="1" x14ac:dyDescent="0.25">
      <c r="A331" s="170" t="str">
        <f>+A223</f>
        <v>CADENAMIENTO INICIAL</v>
      </c>
      <c r="B331" s="168" t="str">
        <f>+B223</f>
        <v>CADENAMIENTO FINAL</v>
      </c>
      <c r="C331" s="210"/>
      <c r="D331" s="168" t="s">
        <v>28</v>
      </c>
      <c r="E331" s="168" t="s">
        <v>29</v>
      </c>
      <c r="F331" s="142"/>
      <c r="G331" s="153"/>
      <c r="H331" s="153"/>
      <c r="I331" s="142" t="s">
        <v>10</v>
      </c>
      <c r="J331" s="142" t="s">
        <v>11</v>
      </c>
      <c r="K331" s="184" t="s">
        <v>58</v>
      </c>
      <c r="L331" s="185"/>
      <c r="M331" s="185"/>
      <c r="N331" s="185"/>
      <c r="O331" s="186"/>
    </row>
    <row r="332" spans="1:15" x14ac:dyDescent="0.25">
      <c r="A332" s="171"/>
      <c r="B332" s="169"/>
      <c r="C332" s="211"/>
      <c r="D332" s="169"/>
      <c r="E332" s="169"/>
      <c r="F332" s="143"/>
      <c r="G332" s="154"/>
      <c r="H332" s="154"/>
      <c r="I332" s="143"/>
      <c r="J332" s="143"/>
      <c r="K332" s="187"/>
      <c r="L332" s="188"/>
      <c r="M332" s="188"/>
      <c r="N332" s="188"/>
      <c r="O332" s="189"/>
    </row>
    <row r="333" spans="1:15" x14ac:dyDescent="0.25">
      <c r="A333" s="171"/>
      <c r="B333" s="169"/>
      <c r="C333" s="211"/>
      <c r="D333" s="169"/>
      <c r="E333" s="169"/>
      <c r="F333" s="143"/>
      <c r="G333" s="154"/>
      <c r="H333" s="154"/>
      <c r="I333" s="143"/>
      <c r="J333" s="143"/>
      <c r="K333" s="187"/>
      <c r="L333" s="188"/>
      <c r="M333" s="188"/>
      <c r="N333" s="188"/>
      <c r="O333" s="189"/>
    </row>
    <row r="334" spans="1:15" x14ac:dyDescent="0.25">
      <c r="A334" s="171"/>
      <c r="B334" s="169"/>
      <c r="C334" s="211"/>
      <c r="D334" s="169"/>
      <c r="E334" s="169"/>
      <c r="F334" s="143"/>
      <c r="G334" s="154"/>
      <c r="H334" s="154"/>
      <c r="I334" s="143"/>
      <c r="J334" s="143"/>
      <c r="K334" s="187"/>
      <c r="L334" s="188"/>
      <c r="M334" s="188"/>
      <c r="N334" s="188"/>
      <c r="O334" s="189"/>
    </row>
    <row r="335" spans="1:15" x14ac:dyDescent="0.25">
      <c r="A335" s="171"/>
      <c r="B335" s="169"/>
      <c r="C335" s="211"/>
      <c r="D335" s="169"/>
      <c r="E335" s="169"/>
      <c r="F335" s="143"/>
      <c r="G335" s="154"/>
      <c r="H335" s="154"/>
      <c r="I335" s="143"/>
      <c r="J335" s="143"/>
      <c r="K335" s="187"/>
      <c r="L335" s="188"/>
      <c r="M335" s="188"/>
      <c r="N335" s="188"/>
      <c r="O335" s="189"/>
    </row>
    <row r="336" spans="1:15" x14ac:dyDescent="0.25">
      <c r="A336" s="171"/>
      <c r="B336" s="169"/>
      <c r="C336" s="211"/>
      <c r="D336" s="169"/>
      <c r="E336" s="169"/>
      <c r="F336" s="143"/>
      <c r="G336" s="154"/>
      <c r="H336" s="154"/>
      <c r="I336" s="143"/>
      <c r="J336" s="143"/>
      <c r="K336" s="187"/>
      <c r="L336" s="188"/>
      <c r="M336" s="188"/>
      <c r="N336" s="188"/>
      <c r="O336" s="189"/>
    </row>
    <row r="337" spans="1:15" x14ac:dyDescent="0.25">
      <c r="A337" s="171"/>
      <c r="B337" s="169"/>
      <c r="C337" s="211"/>
      <c r="D337" s="169"/>
      <c r="E337" s="169"/>
      <c r="F337" s="143"/>
      <c r="G337" s="154"/>
      <c r="H337" s="154"/>
      <c r="I337" s="143"/>
      <c r="J337" s="143"/>
      <c r="K337" s="187"/>
      <c r="L337" s="188"/>
      <c r="M337" s="188"/>
      <c r="N337" s="188"/>
      <c r="O337" s="189"/>
    </row>
    <row r="338" spans="1:15" x14ac:dyDescent="0.25">
      <c r="A338" s="171"/>
      <c r="B338" s="173"/>
      <c r="C338" s="212"/>
      <c r="D338" s="169"/>
      <c r="E338" s="169"/>
      <c r="F338" s="155"/>
      <c r="G338" s="156"/>
      <c r="H338" s="156"/>
      <c r="I338" s="143"/>
      <c r="J338" s="143"/>
      <c r="K338" s="187"/>
      <c r="L338" s="188"/>
      <c r="M338" s="188"/>
      <c r="N338" s="188"/>
      <c r="O338" s="189"/>
    </row>
    <row r="339" spans="1:15" x14ac:dyDescent="0.25">
      <c r="A339" s="17"/>
      <c r="B339" s="18"/>
      <c r="C339" s="19"/>
      <c r="D339" s="19"/>
      <c r="E339" s="19"/>
      <c r="F339" s="19"/>
      <c r="G339" s="19"/>
      <c r="H339" s="18"/>
      <c r="I339" s="20"/>
      <c r="J339" s="20"/>
      <c r="K339" s="18"/>
      <c r="L339" s="19"/>
      <c r="M339" s="19"/>
      <c r="N339" s="21"/>
      <c r="O339" s="22"/>
    </row>
    <row r="340" spans="1:15" x14ac:dyDescent="0.25">
      <c r="A340" s="199" t="str">
        <f>+A294</f>
        <v>CALLE CAMINO NACIONAL</v>
      </c>
      <c r="B340" s="200"/>
      <c r="C340" s="200"/>
      <c r="D340" s="200"/>
      <c r="E340" s="23"/>
      <c r="F340" s="23"/>
      <c r="G340" s="23"/>
      <c r="H340" s="24"/>
      <c r="I340" s="25"/>
      <c r="J340" s="25"/>
      <c r="K340" s="26"/>
      <c r="L340" s="27"/>
      <c r="M340" s="27"/>
      <c r="N340" s="28"/>
      <c r="O340" s="29"/>
    </row>
    <row r="341" spans="1:15" x14ac:dyDescent="0.25">
      <c r="A341" s="30"/>
      <c r="B341" s="31"/>
      <c r="C341" s="31"/>
      <c r="D341" s="31"/>
      <c r="E341" s="23"/>
      <c r="F341" s="23"/>
      <c r="G341" s="23"/>
      <c r="H341" s="24"/>
      <c r="I341" s="25"/>
      <c r="J341" s="25"/>
      <c r="K341" s="26"/>
      <c r="L341" s="27"/>
      <c r="M341" s="27"/>
      <c r="N341" s="28"/>
      <c r="O341" s="29"/>
    </row>
    <row r="342" spans="1:15" ht="14.25" customHeight="1" x14ac:dyDescent="0.25">
      <c r="A342" s="32">
        <f>+A233</f>
        <v>0</v>
      </c>
      <c r="B342" s="58">
        <f>+B233</f>
        <v>493.36</v>
      </c>
      <c r="C342" s="59"/>
      <c r="D342" s="31">
        <f>+D233</f>
        <v>418.15000000000015</v>
      </c>
      <c r="E342" s="23">
        <f>+E233</f>
        <v>429.85</v>
      </c>
      <c r="F342" s="23"/>
      <c r="G342" s="23"/>
      <c r="H342" s="24"/>
      <c r="I342" s="25">
        <f>+E342+D342</f>
        <v>848.00000000000023</v>
      </c>
      <c r="J342" s="25" t="s">
        <v>17</v>
      </c>
      <c r="K342" s="26"/>
      <c r="L342" s="27"/>
      <c r="M342" s="27"/>
      <c r="N342" s="28"/>
      <c r="O342" s="29"/>
    </row>
    <row r="343" spans="1:15" ht="14.25" customHeight="1" x14ac:dyDescent="0.25">
      <c r="A343" s="32"/>
      <c r="B343" s="58"/>
      <c r="C343" s="59"/>
      <c r="D343" s="31"/>
      <c r="E343" s="23"/>
      <c r="F343" s="23"/>
      <c r="G343" s="23"/>
      <c r="H343" s="24"/>
      <c r="I343" s="25"/>
      <c r="J343" s="25"/>
      <c r="K343" s="26"/>
      <c r="L343" s="27"/>
      <c r="M343" s="27"/>
      <c r="N343" s="28"/>
      <c r="O343" s="29"/>
    </row>
    <row r="344" spans="1:15" ht="14.25" customHeight="1" x14ac:dyDescent="0.25">
      <c r="A344" s="32"/>
      <c r="B344" s="58"/>
      <c r="C344" s="222" t="s">
        <v>64</v>
      </c>
      <c r="D344" s="223"/>
      <c r="E344" s="224"/>
      <c r="F344" s="222" t="s">
        <v>65</v>
      </c>
      <c r="G344" s="223"/>
      <c r="H344" s="224"/>
      <c r="I344" s="25"/>
      <c r="J344" s="25"/>
      <c r="K344" s="26"/>
      <c r="L344" s="27"/>
      <c r="M344" s="27"/>
      <c r="N344" s="28"/>
      <c r="O344" s="29"/>
    </row>
    <row r="345" spans="1:15" ht="14.25" customHeight="1" x14ac:dyDescent="0.25">
      <c r="A345" s="32"/>
      <c r="B345" s="58"/>
      <c r="C345" s="144" t="str">
        <f>+C236</f>
        <v>20+1.79+0.65+0.96+9.05+60+0.77+0.65+1.03+7.03+20+7.3+0.73+0.87+7.82+20+10.07+0.63+20+16.89+0.61+1.05+13.77+20+5.3+0.67+0.98+6.08+20+1.38+8.05+0.6+20+14.1+0.7+0.95+17.18+20+0.97+11.45+20+5.85+0.61+1.04+6.28+13.36+0.93</v>
      </c>
      <c r="D345" s="145"/>
      <c r="E345" s="146"/>
      <c r="F345" s="144" t="str">
        <f>+F236</f>
        <v>60+8.33+0.99+0.59+3.62+20+2.85+0.95+0.55+9.49+20+5.15+0.87+0.72+5.68+40+7.86+1.06+0.59+2.03+20+19.01+1.07+0.56+11.87+20+9.84+1.06+0.57+1.03+20+14.85+1.1+0.55+17.91+6.76+1.04+0.61+6.46+20+18.77+1.02+0.63+11.96+1+0.63+17.11+12.07+1.04</v>
      </c>
      <c r="G345" s="145"/>
      <c r="H345" s="146"/>
      <c r="I345" s="25"/>
      <c r="J345" s="25"/>
      <c r="K345" s="26"/>
      <c r="L345" s="27"/>
      <c r="M345" s="27"/>
      <c r="N345" s="28"/>
      <c r="O345" s="29"/>
    </row>
    <row r="346" spans="1:15" ht="14.25" customHeight="1" x14ac:dyDescent="0.25">
      <c r="A346" s="32"/>
      <c r="B346" s="58"/>
      <c r="C346" s="147"/>
      <c r="D346" s="148"/>
      <c r="E346" s="149"/>
      <c r="F346" s="147"/>
      <c r="G346" s="148"/>
      <c r="H346" s="149"/>
      <c r="I346" s="25"/>
      <c r="J346" s="25"/>
      <c r="K346" s="26"/>
      <c r="L346" s="27"/>
      <c r="M346" s="27"/>
      <c r="N346" s="28"/>
      <c r="O346" s="29"/>
    </row>
    <row r="347" spans="1:15" ht="14.25" customHeight="1" x14ac:dyDescent="0.25">
      <c r="A347" s="32"/>
      <c r="B347" s="58"/>
      <c r="C347" s="150"/>
      <c r="D347" s="151"/>
      <c r="E347" s="152"/>
      <c r="F347" s="150"/>
      <c r="G347" s="151"/>
      <c r="H347" s="152"/>
      <c r="I347" s="25"/>
      <c r="J347" s="25"/>
      <c r="K347" s="26"/>
      <c r="L347" s="27"/>
      <c r="M347" s="27"/>
      <c r="N347" s="28"/>
      <c r="O347" s="29"/>
    </row>
    <row r="348" spans="1:15" ht="14.25" customHeight="1" x14ac:dyDescent="0.25">
      <c r="A348" s="32">
        <f>+A239</f>
        <v>0</v>
      </c>
      <c r="B348" s="58">
        <f>+B239</f>
        <v>0</v>
      </c>
      <c r="C348" s="59"/>
      <c r="D348" s="31">
        <f>+D239</f>
        <v>0</v>
      </c>
      <c r="E348" s="23">
        <f>+E239</f>
        <v>0</v>
      </c>
      <c r="F348" s="23"/>
      <c r="G348" s="23"/>
      <c r="H348" s="24"/>
      <c r="I348" s="25">
        <f>+E348+D348</f>
        <v>0</v>
      </c>
      <c r="J348" s="25" t="s">
        <v>17</v>
      </c>
      <c r="K348" s="26"/>
      <c r="L348" s="27"/>
      <c r="M348" s="27"/>
      <c r="N348" s="28"/>
      <c r="O348" s="29"/>
    </row>
    <row r="349" spans="1:15" ht="14.25" customHeight="1" x14ac:dyDescent="0.25">
      <c r="A349" s="32"/>
      <c r="B349" s="58"/>
      <c r="C349" s="59"/>
      <c r="D349" s="31"/>
      <c r="E349" s="23"/>
      <c r="F349" s="23"/>
      <c r="G349" s="23"/>
      <c r="H349" s="24"/>
      <c r="I349" s="25"/>
      <c r="J349" s="25"/>
      <c r="K349" s="26"/>
      <c r="L349" s="27"/>
      <c r="M349" s="27"/>
      <c r="N349" s="28"/>
      <c r="O349" s="29"/>
    </row>
    <row r="350" spans="1:15" ht="14.25" customHeight="1" x14ac:dyDescent="0.25">
      <c r="A350" s="32"/>
      <c r="B350" s="58"/>
      <c r="C350" s="222" t="s">
        <v>64</v>
      </c>
      <c r="D350" s="223"/>
      <c r="E350" s="224"/>
      <c r="F350" s="222" t="s">
        <v>65</v>
      </c>
      <c r="G350" s="223"/>
      <c r="H350" s="224"/>
      <c r="I350" s="25"/>
      <c r="J350" s="25"/>
      <c r="K350" s="26"/>
      <c r="L350" s="27"/>
      <c r="M350" s="27"/>
      <c r="N350" s="28"/>
      <c r="O350" s="29"/>
    </row>
    <row r="351" spans="1:15" ht="14.25" customHeight="1" x14ac:dyDescent="0.25">
      <c r="A351" s="32"/>
      <c r="B351" s="58"/>
      <c r="C351" s="144">
        <f>+C242</f>
        <v>0</v>
      </c>
      <c r="D351" s="145"/>
      <c r="E351" s="146"/>
      <c r="F351" s="144">
        <f>+F242</f>
        <v>0</v>
      </c>
      <c r="G351" s="145"/>
      <c r="H351" s="146"/>
      <c r="I351" s="25"/>
      <c r="J351" s="25"/>
      <c r="K351" s="26"/>
      <c r="L351" s="27"/>
      <c r="M351" s="27"/>
      <c r="N351" s="28"/>
      <c r="O351" s="29"/>
    </row>
    <row r="352" spans="1:15" ht="14.25" customHeight="1" x14ac:dyDescent="0.25">
      <c r="A352" s="32"/>
      <c r="B352" s="58"/>
      <c r="C352" s="147"/>
      <c r="D352" s="148"/>
      <c r="E352" s="149"/>
      <c r="F352" s="147"/>
      <c r="G352" s="148"/>
      <c r="H352" s="149"/>
      <c r="I352" s="25"/>
      <c r="J352" s="25"/>
      <c r="K352" s="26"/>
      <c r="L352" s="27"/>
      <c r="M352" s="27"/>
      <c r="N352" s="28"/>
      <c r="O352" s="29"/>
    </row>
    <row r="353" spans="1:16" ht="14.25" customHeight="1" x14ac:dyDescent="0.25">
      <c r="A353" s="32"/>
      <c r="B353" s="58"/>
      <c r="C353" s="150"/>
      <c r="D353" s="151"/>
      <c r="E353" s="152"/>
      <c r="F353" s="150"/>
      <c r="G353" s="151"/>
      <c r="H353" s="152"/>
      <c r="I353" s="25"/>
      <c r="J353" s="25"/>
      <c r="K353" s="26"/>
      <c r="L353" s="27"/>
      <c r="M353" s="27"/>
      <c r="N353" s="28"/>
      <c r="O353" s="29"/>
    </row>
    <row r="354" spans="1:16" ht="14.25" customHeight="1" x14ac:dyDescent="0.25">
      <c r="A354" s="32"/>
      <c r="B354" s="58"/>
      <c r="C354" s="59"/>
      <c r="D354" s="31"/>
      <c r="E354" s="23"/>
      <c r="F354" s="23"/>
      <c r="G354" s="23"/>
      <c r="H354" s="24"/>
      <c r="I354" s="25"/>
      <c r="J354" s="25"/>
      <c r="K354" s="26"/>
      <c r="L354" s="27"/>
      <c r="M354" s="27"/>
      <c r="N354" s="28"/>
      <c r="O354" s="29"/>
    </row>
    <row r="355" spans="1:16" ht="14.25" customHeight="1" x14ac:dyDescent="0.25">
      <c r="A355" s="32"/>
      <c r="B355" s="58"/>
      <c r="C355" s="59"/>
      <c r="D355" s="31"/>
      <c r="E355" s="23"/>
      <c r="F355" s="23"/>
      <c r="G355" s="23"/>
      <c r="H355" s="24"/>
      <c r="I355" s="25"/>
      <c r="J355" s="25"/>
      <c r="K355" s="26"/>
      <c r="L355" s="27"/>
      <c r="M355" s="27"/>
      <c r="N355" s="28"/>
      <c r="O355" s="29"/>
    </row>
    <row r="356" spans="1:16" x14ac:dyDescent="0.25">
      <c r="A356" s="32"/>
      <c r="B356" s="31"/>
      <c r="C356" s="31"/>
      <c r="D356" s="23"/>
      <c r="E356" s="23"/>
      <c r="F356" s="23"/>
      <c r="G356" s="23"/>
      <c r="H356" s="24"/>
      <c r="I356" s="25"/>
      <c r="J356" s="25"/>
      <c r="K356" s="26"/>
      <c r="L356" s="27"/>
      <c r="M356" s="27"/>
      <c r="N356" s="28"/>
      <c r="O356" s="29"/>
    </row>
    <row r="357" spans="1:16" x14ac:dyDescent="0.25">
      <c r="A357" s="32"/>
      <c r="B357" s="31"/>
      <c r="C357" s="31"/>
      <c r="D357" s="23"/>
      <c r="E357" s="23"/>
      <c r="F357" s="23"/>
      <c r="G357" s="23"/>
      <c r="H357" s="24"/>
      <c r="I357" s="25"/>
      <c r="J357" s="25"/>
      <c r="K357" s="26"/>
      <c r="L357" s="27"/>
      <c r="M357" s="27"/>
      <c r="N357" s="28"/>
      <c r="O357" s="29"/>
    </row>
    <row r="358" spans="1:16" x14ac:dyDescent="0.25">
      <c r="A358" s="32"/>
      <c r="B358" s="31"/>
      <c r="C358" s="31"/>
      <c r="D358" s="23"/>
      <c r="E358" s="23"/>
      <c r="F358" s="23"/>
      <c r="G358" s="23"/>
      <c r="H358" s="24"/>
      <c r="I358" s="25"/>
      <c r="J358" s="25"/>
      <c r="K358" s="26"/>
      <c r="L358" s="27"/>
      <c r="M358" s="27"/>
      <c r="N358" s="28"/>
      <c r="O358" s="29"/>
    </row>
    <row r="359" spans="1:16" x14ac:dyDescent="0.25">
      <c r="A359" s="32"/>
      <c r="B359" s="31"/>
      <c r="C359" s="31"/>
      <c r="D359" s="23"/>
      <c r="E359" s="23"/>
      <c r="F359" s="23"/>
      <c r="G359" s="23"/>
      <c r="H359" s="24"/>
      <c r="I359" s="25"/>
      <c r="J359" s="25"/>
      <c r="K359" s="26"/>
      <c r="L359" s="27"/>
      <c r="M359" s="27"/>
      <c r="N359" s="28"/>
      <c r="O359" s="29"/>
    </row>
    <row r="360" spans="1:16" x14ac:dyDescent="0.25">
      <c r="A360" s="32"/>
      <c r="B360" s="31"/>
      <c r="C360" s="31"/>
      <c r="D360" s="23"/>
      <c r="E360" s="23"/>
      <c r="F360" s="23"/>
      <c r="G360" s="23"/>
      <c r="H360" s="24"/>
      <c r="I360" s="25"/>
      <c r="J360" s="25"/>
      <c r="K360" s="26"/>
      <c r="L360" s="27"/>
      <c r="M360" s="27"/>
      <c r="N360" s="28"/>
      <c r="O360" s="29"/>
    </row>
    <row r="361" spans="1:16" x14ac:dyDescent="0.25">
      <c r="A361" s="32"/>
      <c r="B361" s="31"/>
      <c r="C361" s="31"/>
      <c r="D361" s="23"/>
      <c r="E361" s="23"/>
      <c r="F361" s="23"/>
      <c r="G361" s="23"/>
      <c r="H361" s="24"/>
      <c r="I361" s="25"/>
      <c r="J361" s="25"/>
      <c r="K361" s="26"/>
      <c r="L361" s="27"/>
      <c r="M361" s="27"/>
      <c r="N361" s="28"/>
      <c r="O361" s="29"/>
    </row>
    <row r="362" spans="1:16" x14ac:dyDescent="0.25">
      <c r="A362" s="32"/>
      <c r="B362" s="31"/>
      <c r="C362" s="31"/>
      <c r="D362" s="31"/>
      <c r="E362" s="23"/>
      <c r="F362" s="23"/>
      <c r="G362" s="23"/>
      <c r="H362" s="24"/>
      <c r="I362" s="25"/>
      <c r="J362" s="25"/>
      <c r="K362" s="26"/>
      <c r="L362" s="27"/>
      <c r="M362" s="27"/>
      <c r="N362" s="28"/>
      <c r="O362" s="29"/>
    </row>
    <row r="363" spans="1:16" x14ac:dyDescent="0.25">
      <c r="A363" s="166"/>
      <c r="B363" s="167"/>
      <c r="C363" s="31"/>
      <c r="D363" s="31"/>
      <c r="E363" s="23"/>
      <c r="F363" s="23"/>
      <c r="G363" s="35"/>
      <c r="H363" s="24"/>
      <c r="I363" s="25"/>
      <c r="J363" s="25"/>
      <c r="K363" s="26"/>
      <c r="L363" s="27"/>
      <c r="M363" s="27"/>
      <c r="N363" s="28"/>
      <c r="O363" s="29"/>
    </row>
    <row r="364" spans="1:16" x14ac:dyDescent="0.25">
      <c r="A364" s="36"/>
      <c r="B364" s="26"/>
      <c r="C364" s="27"/>
      <c r="D364" s="27"/>
      <c r="E364" s="27"/>
      <c r="F364" s="27"/>
      <c r="G364" s="37" t="s">
        <v>18</v>
      </c>
      <c r="H364" s="26"/>
      <c r="I364" s="38">
        <f>SUM(I342:I355)</f>
        <v>848.00000000000023</v>
      </c>
      <c r="J364" s="39" t="s">
        <v>17</v>
      </c>
      <c r="K364" s="26"/>
      <c r="L364" s="27"/>
      <c r="M364" s="27"/>
      <c r="N364" s="28"/>
      <c r="O364" s="29"/>
    </row>
    <row r="365" spans="1:16" x14ac:dyDescent="0.25">
      <c r="A365" s="40"/>
      <c r="B365" s="41"/>
      <c r="C365" s="42"/>
      <c r="D365" s="42"/>
      <c r="E365" s="42"/>
      <c r="F365" s="42"/>
      <c r="G365" s="43"/>
      <c r="H365" s="41"/>
      <c r="I365" s="45"/>
      <c r="J365" s="44"/>
      <c r="K365" s="41"/>
      <c r="L365" s="42"/>
      <c r="M365" s="42"/>
      <c r="N365" s="46"/>
      <c r="O365" s="47"/>
    </row>
    <row r="366" spans="1:16" x14ac:dyDescent="0.25">
      <c r="A366" s="232"/>
      <c r="B366" s="232"/>
      <c r="C366" s="163"/>
      <c r="D366" s="168"/>
      <c r="E366" s="170"/>
      <c r="F366" s="142"/>
      <c r="G366" s="142"/>
      <c r="H366" s="142"/>
      <c r="I366" s="142"/>
      <c r="J366" s="142"/>
      <c r="K366" s="233"/>
      <c r="L366" s="185"/>
      <c r="M366" s="185"/>
      <c r="N366" s="185"/>
      <c r="O366" s="186"/>
    </row>
    <row r="367" spans="1:16" x14ac:dyDescent="0.25">
      <c r="A367" s="232"/>
      <c r="B367" s="232"/>
      <c r="C367" s="164"/>
      <c r="D367" s="169"/>
      <c r="E367" s="171"/>
      <c r="F367" s="143"/>
      <c r="G367" s="143"/>
      <c r="H367" s="143"/>
      <c r="I367" s="143"/>
      <c r="J367" s="143"/>
      <c r="K367" s="187"/>
      <c r="L367" s="188"/>
      <c r="M367" s="188"/>
      <c r="N367" s="188"/>
      <c r="O367" s="189"/>
      <c r="P367" t="str">
        <f>+UPPER(P366)</f>
        <v/>
      </c>
    </row>
    <row r="368" spans="1:16" x14ac:dyDescent="0.25">
      <c r="A368" s="232"/>
      <c r="B368" s="232"/>
      <c r="C368" s="164"/>
      <c r="D368" s="169"/>
      <c r="E368" s="171"/>
      <c r="F368" s="143"/>
      <c r="G368" s="143"/>
      <c r="H368" s="143"/>
      <c r="I368" s="143"/>
      <c r="J368" s="143"/>
      <c r="K368" s="187"/>
      <c r="L368" s="188"/>
      <c r="M368" s="188"/>
      <c r="N368" s="188"/>
      <c r="O368" s="189"/>
    </row>
    <row r="369" spans="1:16" x14ac:dyDescent="0.25">
      <c r="A369" s="232"/>
      <c r="B369" s="232"/>
      <c r="C369" s="164"/>
      <c r="D369" s="169"/>
      <c r="E369" s="171"/>
      <c r="F369" s="143"/>
      <c r="G369" s="143"/>
      <c r="H369" s="143"/>
      <c r="I369" s="143"/>
      <c r="J369" s="143"/>
      <c r="K369" s="187"/>
      <c r="L369" s="188"/>
      <c r="M369" s="188"/>
      <c r="N369" s="188"/>
      <c r="O369" s="189"/>
    </row>
    <row r="370" spans="1:16" x14ac:dyDescent="0.25">
      <c r="A370" s="232"/>
      <c r="B370" s="232"/>
      <c r="C370" s="164"/>
      <c r="D370" s="169"/>
      <c r="E370" s="171"/>
      <c r="F370" s="143"/>
      <c r="G370" s="143"/>
      <c r="H370" s="143"/>
      <c r="I370" s="143"/>
      <c r="J370" s="143"/>
      <c r="K370" s="187"/>
      <c r="L370" s="188"/>
      <c r="M370" s="188"/>
      <c r="N370" s="188"/>
      <c r="O370" s="189"/>
    </row>
    <row r="371" spans="1:16" x14ac:dyDescent="0.25">
      <c r="A371" s="17"/>
      <c r="B371" s="18"/>
      <c r="C371" s="19"/>
      <c r="D371" s="19"/>
      <c r="E371" s="19"/>
      <c r="F371" s="19"/>
      <c r="G371" s="19"/>
      <c r="H371" s="18"/>
      <c r="I371" s="20"/>
      <c r="J371" s="20"/>
      <c r="K371" s="18"/>
      <c r="L371" s="19"/>
      <c r="M371" s="19"/>
      <c r="N371" s="21"/>
      <c r="O371" s="22"/>
    </row>
    <row r="372" spans="1:16" x14ac:dyDescent="0.25">
      <c r="A372" s="74"/>
      <c r="B372" s="72"/>
      <c r="C372" s="73"/>
      <c r="D372" s="60"/>
      <c r="E372" s="23"/>
      <c r="F372" s="61"/>
      <c r="G372" s="23"/>
      <c r="H372" s="24"/>
      <c r="I372" s="25"/>
      <c r="J372" s="25"/>
      <c r="K372" s="26"/>
      <c r="L372" s="27"/>
      <c r="M372" s="27"/>
      <c r="N372" s="28"/>
      <c r="O372" s="29"/>
    </row>
    <row r="373" spans="1:16" ht="14.25" customHeight="1" x14ac:dyDescent="0.25">
      <c r="A373" s="32"/>
      <c r="B373" s="58"/>
      <c r="C373" s="31"/>
      <c r="D373" s="31"/>
      <c r="E373" s="23"/>
      <c r="F373" s="23"/>
      <c r="G373" s="23"/>
      <c r="H373" s="24"/>
      <c r="I373" s="25"/>
      <c r="J373" s="25"/>
      <c r="K373" s="26"/>
      <c r="L373" s="27"/>
      <c r="M373" s="27"/>
      <c r="N373" s="28"/>
      <c r="O373" s="29"/>
      <c r="P373" t="s">
        <v>30</v>
      </c>
    </row>
    <row r="374" spans="1:16" ht="14.25" customHeight="1" x14ac:dyDescent="0.25">
      <c r="A374" s="32"/>
      <c r="B374" s="58"/>
      <c r="C374" s="31"/>
      <c r="D374" s="31"/>
      <c r="E374" s="23"/>
      <c r="F374" s="23"/>
      <c r="G374" s="23"/>
      <c r="H374" s="24"/>
      <c r="I374" s="25"/>
      <c r="J374" s="25"/>
      <c r="K374" s="26"/>
      <c r="L374" s="27"/>
      <c r="M374" s="27"/>
      <c r="N374" s="28"/>
      <c r="O374" s="29"/>
    </row>
    <row r="375" spans="1:16" ht="14.25" customHeight="1" x14ac:dyDescent="0.25">
      <c r="A375" s="62"/>
      <c r="B375" s="58"/>
      <c r="C375" s="31"/>
      <c r="D375" s="31"/>
      <c r="E375" s="23"/>
      <c r="F375" s="23"/>
      <c r="G375" s="23"/>
      <c r="H375" s="24"/>
      <c r="I375" s="25"/>
      <c r="J375" s="25"/>
      <c r="K375" s="26"/>
      <c r="L375" s="27"/>
      <c r="M375" s="27"/>
      <c r="N375" s="28"/>
      <c r="O375" s="29"/>
      <c r="P375" t="s">
        <v>31</v>
      </c>
    </row>
    <row r="376" spans="1:16" ht="14.25" customHeight="1" x14ac:dyDescent="0.25">
      <c r="A376" s="32"/>
      <c r="B376" s="58"/>
      <c r="C376" s="31"/>
      <c r="D376" s="31"/>
      <c r="E376" s="23"/>
      <c r="F376" s="23"/>
      <c r="G376" s="23"/>
      <c r="H376" s="24"/>
      <c r="I376" s="25"/>
      <c r="J376" s="25"/>
      <c r="K376" s="26"/>
      <c r="L376" s="27"/>
      <c r="M376" s="27"/>
      <c r="N376" s="28"/>
      <c r="O376" s="29"/>
    </row>
    <row r="377" spans="1:16" ht="14.25" customHeight="1" x14ac:dyDescent="0.25">
      <c r="A377" s="32"/>
      <c r="B377" s="58"/>
      <c r="C377" s="31"/>
      <c r="D377" s="31"/>
      <c r="E377" s="23"/>
      <c r="F377" s="23"/>
      <c r="G377" s="23"/>
      <c r="H377" s="24"/>
      <c r="I377" s="25"/>
      <c r="J377" s="25"/>
      <c r="K377" s="26"/>
      <c r="L377" s="27"/>
      <c r="M377" s="27"/>
      <c r="N377" s="28"/>
      <c r="O377" s="29"/>
    </row>
    <row r="378" spans="1:16" ht="14.25" customHeight="1" x14ac:dyDescent="0.25">
      <c r="A378" s="32"/>
      <c r="B378" s="58"/>
      <c r="C378" s="31"/>
      <c r="D378" s="31"/>
      <c r="E378" s="23"/>
      <c r="F378" s="23"/>
      <c r="G378" s="23"/>
      <c r="H378" s="24"/>
      <c r="I378" s="25"/>
      <c r="J378" s="25"/>
      <c r="K378" s="26"/>
      <c r="L378" s="27"/>
      <c r="M378" s="27"/>
      <c r="N378" s="28"/>
      <c r="O378" s="29"/>
    </row>
    <row r="379" spans="1:16" ht="14.25" customHeight="1" x14ac:dyDescent="0.25">
      <c r="A379" s="32"/>
      <c r="B379" s="58"/>
      <c r="C379" s="31"/>
      <c r="D379" s="31"/>
      <c r="E379" s="23"/>
      <c r="F379" s="23"/>
      <c r="G379" s="23"/>
      <c r="H379" s="24"/>
      <c r="I379" s="25"/>
      <c r="J379" s="25"/>
      <c r="K379" s="26"/>
      <c r="L379" s="27"/>
      <c r="M379" s="27"/>
      <c r="N379" s="28"/>
      <c r="O379" s="29"/>
    </row>
    <row r="380" spans="1:16" ht="14.25" customHeight="1" x14ac:dyDescent="0.25">
      <c r="A380" s="32"/>
      <c r="B380" s="58"/>
      <c r="C380" s="31"/>
      <c r="D380" s="31"/>
      <c r="E380" s="23"/>
      <c r="F380" s="23"/>
      <c r="G380" s="23"/>
      <c r="H380" s="24"/>
      <c r="I380" s="25"/>
      <c r="J380" s="25"/>
      <c r="K380" s="26"/>
      <c r="L380" s="27"/>
      <c r="M380" s="27"/>
      <c r="N380" s="28"/>
      <c r="O380" s="29"/>
    </row>
    <row r="381" spans="1:16" ht="14.25" customHeight="1" x14ac:dyDescent="0.25">
      <c r="A381" s="32"/>
      <c r="B381" s="58"/>
      <c r="C381" s="31"/>
      <c r="D381" s="31"/>
      <c r="E381" s="23"/>
      <c r="F381" s="23"/>
      <c r="G381" s="23"/>
      <c r="H381" s="24"/>
      <c r="I381" s="25"/>
      <c r="J381" s="25"/>
      <c r="K381" s="26"/>
      <c r="L381" s="27"/>
      <c r="M381" s="27"/>
      <c r="N381" s="28"/>
      <c r="O381" s="29"/>
    </row>
    <row r="382" spans="1:16" ht="14.25" customHeight="1" x14ac:dyDescent="0.25">
      <c r="A382" s="32"/>
      <c r="B382" s="58"/>
      <c r="C382" s="31"/>
      <c r="D382" s="31"/>
      <c r="E382" s="23"/>
      <c r="F382" s="23"/>
      <c r="G382" s="23"/>
      <c r="H382" s="24"/>
      <c r="I382" s="25"/>
      <c r="J382" s="25"/>
      <c r="K382" s="26"/>
      <c r="L382" s="27"/>
      <c r="M382" s="27"/>
      <c r="N382" s="28"/>
      <c r="O382" s="29"/>
    </row>
    <row r="383" spans="1:16" ht="14.25" customHeight="1" x14ac:dyDescent="0.25">
      <c r="A383" s="32"/>
      <c r="B383" s="58"/>
      <c r="C383" s="31"/>
      <c r="D383" s="31"/>
      <c r="E383" s="23"/>
      <c r="F383" s="23"/>
      <c r="G383" s="23"/>
      <c r="H383" s="24"/>
      <c r="I383" s="25"/>
      <c r="J383" s="25"/>
      <c r="K383" s="26"/>
      <c r="L383" s="27"/>
      <c r="M383" s="27"/>
      <c r="N383" s="28"/>
      <c r="O383" s="29"/>
    </row>
    <row r="384" spans="1:16" ht="14.25" customHeight="1" x14ac:dyDescent="0.25">
      <c r="A384" s="32"/>
      <c r="B384" s="31"/>
      <c r="C384" s="31"/>
      <c r="D384" s="31"/>
      <c r="E384" s="23"/>
      <c r="F384" s="23"/>
      <c r="G384" s="23"/>
      <c r="H384" s="24"/>
      <c r="I384" s="25"/>
      <c r="J384" s="25"/>
      <c r="K384" s="26"/>
      <c r="L384" s="27"/>
      <c r="M384" s="27"/>
      <c r="N384" s="28"/>
      <c r="O384" s="29"/>
    </row>
    <row r="385" spans="1:15" ht="14.25" customHeight="1" x14ac:dyDescent="0.25">
      <c r="A385" s="32"/>
      <c r="B385" s="31"/>
      <c r="C385" s="31"/>
      <c r="D385" s="31"/>
      <c r="E385" s="23"/>
      <c r="F385" s="23"/>
      <c r="G385" s="23"/>
      <c r="H385" s="24"/>
      <c r="I385" s="25"/>
      <c r="J385" s="25"/>
      <c r="K385" s="26"/>
      <c r="L385" s="27"/>
      <c r="M385" s="27"/>
      <c r="N385" s="28"/>
      <c r="O385" s="29"/>
    </row>
    <row r="386" spans="1:15" ht="14.25" customHeight="1" x14ac:dyDescent="0.25">
      <c r="A386" s="32"/>
      <c r="B386" s="31"/>
      <c r="C386" s="31"/>
      <c r="D386" s="31"/>
      <c r="E386" s="23"/>
      <c r="F386" s="23"/>
      <c r="G386" s="23"/>
      <c r="H386" s="24"/>
      <c r="I386" s="25"/>
      <c r="J386" s="25"/>
      <c r="K386" s="26"/>
      <c r="L386" s="27"/>
      <c r="M386" s="27"/>
      <c r="N386" s="28"/>
      <c r="O386" s="29"/>
    </row>
    <row r="387" spans="1:15" ht="14.25" customHeight="1" x14ac:dyDescent="0.25">
      <c r="A387" s="32"/>
      <c r="B387" s="31"/>
      <c r="C387" s="31"/>
      <c r="D387" s="31"/>
      <c r="E387" s="23"/>
      <c r="F387" s="23"/>
      <c r="G387" s="23"/>
      <c r="H387" s="24"/>
      <c r="I387" s="25"/>
      <c r="J387" s="25"/>
      <c r="K387" s="26"/>
      <c r="L387" s="27"/>
      <c r="M387" s="27"/>
      <c r="N387" s="28"/>
      <c r="O387" s="29"/>
    </row>
    <row r="388" spans="1:15" ht="14.25" customHeight="1" x14ac:dyDescent="0.25">
      <c r="A388" s="32"/>
      <c r="B388" s="31"/>
      <c r="C388" s="31"/>
      <c r="D388" s="31"/>
      <c r="E388" s="23"/>
      <c r="F388" s="23"/>
      <c r="G388" s="23"/>
      <c r="H388" s="24"/>
      <c r="I388" s="25"/>
      <c r="J388" s="25"/>
      <c r="K388" s="26"/>
      <c r="L388" s="27"/>
      <c r="M388" s="27"/>
      <c r="N388" s="28"/>
      <c r="O388" s="29"/>
    </row>
    <row r="389" spans="1:15" ht="14.25" customHeight="1" x14ac:dyDescent="0.25">
      <c r="A389" s="32"/>
      <c r="B389" s="31"/>
      <c r="C389" s="31"/>
      <c r="D389" s="31"/>
      <c r="E389" s="23"/>
      <c r="F389" s="23"/>
      <c r="G389" s="23"/>
      <c r="H389" s="24"/>
      <c r="I389" s="25"/>
      <c r="J389" s="25"/>
      <c r="K389" s="26"/>
      <c r="L389" s="27"/>
      <c r="M389" s="27"/>
      <c r="N389" s="28"/>
      <c r="O389" s="29"/>
    </row>
    <row r="390" spans="1:15" ht="14.25" customHeight="1" x14ac:dyDescent="0.25">
      <c r="A390" s="32"/>
      <c r="B390" s="31"/>
      <c r="C390" s="31"/>
      <c r="D390" s="31"/>
      <c r="E390" s="23"/>
      <c r="F390" s="23"/>
      <c r="G390" s="23"/>
      <c r="H390" s="24"/>
      <c r="I390" s="25"/>
      <c r="J390" s="25"/>
      <c r="K390" s="26"/>
      <c r="L390" s="27"/>
      <c r="M390" s="27"/>
      <c r="N390" s="28"/>
      <c r="O390" s="29"/>
    </row>
    <row r="391" spans="1:15" ht="14.25" customHeight="1" x14ac:dyDescent="0.25">
      <c r="A391" s="32"/>
      <c r="B391" s="31"/>
      <c r="C391" s="31"/>
      <c r="D391" s="31"/>
      <c r="E391" s="23"/>
      <c r="F391" s="23"/>
      <c r="G391" s="23"/>
      <c r="H391" s="24"/>
      <c r="I391" s="25"/>
      <c r="J391" s="25"/>
      <c r="K391" s="26"/>
      <c r="L391" s="228"/>
      <c r="M391" s="229"/>
      <c r="N391" s="231"/>
      <c r="O391" s="29"/>
    </row>
    <row r="392" spans="1:15" ht="14.25" customHeight="1" x14ac:dyDescent="0.25">
      <c r="A392" s="32"/>
      <c r="B392" s="31"/>
      <c r="C392" s="31"/>
      <c r="D392" s="31"/>
      <c r="E392" s="23"/>
      <c r="F392" s="23"/>
      <c r="G392" s="23"/>
      <c r="H392" s="24"/>
      <c r="I392" s="25"/>
      <c r="J392" s="25"/>
      <c r="K392" s="26"/>
      <c r="L392" s="27"/>
      <c r="M392" s="27"/>
      <c r="N392" s="28"/>
      <c r="O392" s="29"/>
    </row>
    <row r="393" spans="1:15" ht="14.25" customHeight="1" x14ac:dyDescent="0.25">
      <c r="A393" s="32"/>
      <c r="B393" s="31"/>
      <c r="C393" s="31"/>
      <c r="D393" s="31"/>
      <c r="E393" s="23"/>
      <c r="F393" s="23"/>
      <c r="G393" s="23"/>
      <c r="H393" s="24"/>
      <c r="I393" s="25"/>
      <c r="J393" s="25"/>
      <c r="K393" s="26"/>
      <c r="L393" s="27"/>
      <c r="M393" s="27"/>
      <c r="N393" s="28"/>
      <c r="O393" s="29"/>
    </row>
    <row r="394" spans="1:15" ht="14.25" customHeight="1" x14ac:dyDescent="0.25">
      <c r="A394" s="32"/>
      <c r="B394" s="31"/>
      <c r="C394" s="31"/>
      <c r="D394" s="31"/>
      <c r="E394" s="23"/>
      <c r="F394" s="23"/>
      <c r="G394" s="23"/>
      <c r="H394" s="24"/>
      <c r="I394" s="25"/>
      <c r="J394" s="25"/>
      <c r="K394" s="26"/>
      <c r="L394" s="27"/>
      <c r="M394" s="27"/>
      <c r="N394" s="28"/>
      <c r="O394" s="29"/>
    </row>
    <row r="395" spans="1:15" ht="14.25" customHeight="1" x14ac:dyDescent="0.25">
      <c r="A395" s="32"/>
      <c r="B395" s="31"/>
      <c r="C395" s="31"/>
      <c r="D395" s="31"/>
      <c r="E395" s="23"/>
      <c r="F395" s="23"/>
      <c r="G395" s="23"/>
      <c r="H395" s="24"/>
      <c r="I395" s="25"/>
      <c r="J395" s="25"/>
      <c r="K395" s="26"/>
      <c r="L395" s="27"/>
      <c r="M395" s="27"/>
      <c r="N395" s="28"/>
      <c r="O395" s="29"/>
    </row>
    <row r="396" spans="1:15" ht="14.25" customHeight="1" x14ac:dyDescent="0.25">
      <c r="A396" s="32"/>
      <c r="B396" s="31"/>
      <c r="C396" s="31"/>
      <c r="D396" s="31"/>
      <c r="E396" s="23"/>
      <c r="F396" s="23"/>
      <c r="G396" s="23"/>
      <c r="H396" s="24"/>
      <c r="I396" s="25"/>
      <c r="J396" s="25"/>
      <c r="K396" s="26"/>
      <c r="L396" s="27"/>
      <c r="M396" s="27"/>
      <c r="N396" s="28"/>
      <c r="O396" s="29"/>
    </row>
    <row r="397" spans="1:15" ht="14.25" customHeight="1" x14ac:dyDescent="0.25">
      <c r="A397" s="32"/>
      <c r="B397" s="31"/>
      <c r="C397" s="31"/>
      <c r="D397" s="31"/>
      <c r="E397" s="23"/>
      <c r="F397" s="23"/>
      <c r="G397" s="23"/>
      <c r="H397" s="24"/>
      <c r="I397" s="25"/>
      <c r="J397" s="25"/>
      <c r="K397" s="26"/>
      <c r="L397" s="27"/>
      <c r="M397" s="27"/>
      <c r="N397" s="28"/>
      <c r="O397" s="29"/>
    </row>
    <row r="398" spans="1:15" ht="14.25" customHeight="1" x14ac:dyDescent="0.25">
      <c r="A398" s="32"/>
      <c r="B398" s="31"/>
      <c r="C398" s="31"/>
      <c r="D398" s="31"/>
      <c r="E398" s="23"/>
      <c r="F398" s="23"/>
      <c r="G398" s="23"/>
      <c r="H398" s="24"/>
      <c r="I398" s="25"/>
      <c r="J398" s="25"/>
      <c r="K398" s="26"/>
      <c r="L398" s="27"/>
      <c r="M398" s="27"/>
      <c r="N398" s="28"/>
      <c r="O398" s="29"/>
    </row>
    <row r="399" spans="1:15" ht="14.25" customHeight="1" x14ac:dyDescent="0.25">
      <c r="A399" s="32"/>
      <c r="B399" s="31"/>
      <c r="C399" s="31"/>
      <c r="D399" s="31"/>
      <c r="E399" s="23"/>
      <c r="F399" s="23"/>
      <c r="G399" s="23"/>
      <c r="H399" s="24"/>
      <c r="I399" s="25"/>
      <c r="J399" s="25"/>
      <c r="K399" s="26"/>
      <c r="L399" s="27"/>
      <c r="M399" s="27"/>
      <c r="N399" s="28"/>
      <c r="O399" s="29"/>
    </row>
    <row r="400" spans="1:15" ht="14.25" customHeight="1" x14ac:dyDescent="0.25">
      <c r="A400" s="32"/>
      <c r="B400" s="31"/>
      <c r="C400" s="31"/>
      <c r="D400" s="31"/>
      <c r="E400" s="23"/>
      <c r="F400" s="23"/>
      <c r="G400" s="23"/>
      <c r="H400" s="24"/>
      <c r="I400" s="25"/>
      <c r="J400" s="25"/>
      <c r="K400" s="26"/>
      <c r="L400" s="27"/>
      <c r="M400" s="27"/>
      <c r="N400" s="28"/>
      <c r="O400" s="29"/>
    </row>
    <row r="401" spans="1:15" ht="14.25" customHeight="1" x14ac:dyDescent="0.25">
      <c r="A401" s="32"/>
      <c r="B401" s="31"/>
      <c r="C401" s="31"/>
      <c r="D401" s="31"/>
      <c r="E401" s="23"/>
      <c r="F401" s="23"/>
      <c r="G401" s="23"/>
      <c r="H401" s="24"/>
      <c r="I401" s="25"/>
      <c r="J401" s="25"/>
      <c r="K401" s="26"/>
      <c r="L401" s="27"/>
      <c r="M401" s="27"/>
      <c r="N401" s="28"/>
      <c r="O401" s="29"/>
    </row>
    <row r="402" spans="1:15" ht="14.25" customHeight="1" x14ac:dyDescent="0.25">
      <c r="A402" s="32"/>
      <c r="B402" s="31"/>
      <c r="C402" s="31"/>
      <c r="D402" s="31"/>
      <c r="E402" s="23"/>
      <c r="F402" s="23"/>
      <c r="G402" s="23"/>
      <c r="H402" s="24"/>
      <c r="I402" s="25"/>
      <c r="J402" s="25"/>
      <c r="K402" s="26"/>
      <c r="L402" s="27"/>
      <c r="M402" s="27"/>
      <c r="N402" s="28"/>
      <c r="O402" s="29"/>
    </row>
    <row r="403" spans="1:15" ht="14.25" customHeight="1" x14ac:dyDescent="0.25">
      <c r="A403" s="32"/>
      <c r="B403" s="31"/>
      <c r="C403" s="31"/>
      <c r="D403" s="31"/>
      <c r="E403" s="23"/>
      <c r="F403" s="23"/>
      <c r="G403" s="23"/>
      <c r="H403" s="24"/>
      <c r="I403" s="25"/>
      <c r="J403" s="25"/>
      <c r="K403" s="26"/>
      <c r="L403" s="27"/>
      <c r="M403" s="27"/>
      <c r="N403" s="28"/>
      <c r="O403" s="29"/>
    </row>
    <row r="404" spans="1:15" ht="14.25" customHeight="1" x14ac:dyDescent="0.25">
      <c r="A404" s="32"/>
      <c r="B404" s="31"/>
      <c r="C404" s="31"/>
      <c r="D404" s="31"/>
      <c r="E404" s="23"/>
      <c r="F404" s="23"/>
      <c r="G404" s="23"/>
      <c r="H404" s="24"/>
      <c r="I404" s="25"/>
      <c r="J404" s="25"/>
      <c r="K404" s="26"/>
      <c r="L404" s="27"/>
      <c r="M404" s="27"/>
      <c r="N404" s="28"/>
      <c r="O404" s="29"/>
    </row>
    <row r="405" spans="1:15" ht="14.25" customHeight="1" x14ac:dyDescent="0.25">
      <c r="A405" s="32"/>
      <c r="B405" s="31"/>
      <c r="C405" s="31"/>
      <c r="D405" s="31"/>
      <c r="E405" s="23"/>
      <c r="F405" s="23"/>
      <c r="G405" s="23"/>
      <c r="H405" s="24"/>
      <c r="I405" s="25"/>
      <c r="J405" s="25"/>
      <c r="K405" s="26"/>
      <c r="L405" s="27"/>
      <c r="M405" s="27"/>
      <c r="N405" s="28"/>
      <c r="O405" s="29"/>
    </row>
    <row r="406" spans="1:15" ht="14.25" customHeight="1" x14ac:dyDescent="0.25">
      <c r="A406" s="32"/>
      <c r="B406" s="31"/>
      <c r="C406" s="31"/>
      <c r="D406" s="31"/>
      <c r="E406" s="23"/>
      <c r="F406" s="23"/>
      <c r="G406" s="23"/>
      <c r="H406" s="24"/>
      <c r="I406" s="25"/>
      <c r="J406" s="25"/>
      <c r="K406" s="26"/>
      <c r="L406" s="27"/>
      <c r="M406" s="27"/>
      <c r="N406" s="28"/>
      <c r="O406" s="29"/>
    </row>
    <row r="407" spans="1:15" x14ac:dyDescent="0.25">
      <c r="A407" s="32"/>
      <c r="B407" s="31"/>
      <c r="C407" s="31"/>
      <c r="D407" s="31"/>
      <c r="E407" s="23"/>
      <c r="F407" s="23"/>
      <c r="G407" s="35"/>
      <c r="H407" s="24"/>
      <c r="I407" s="25"/>
      <c r="J407" s="25"/>
      <c r="K407" s="26"/>
      <c r="L407" s="27"/>
      <c r="M407" s="27"/>
      <c r="N407" s="28"/>
      <c r="O407" s="29"/>
    </row>
    <row r="408" spans="1:15" x14ac:dyDescent="0.25">
      <c r="A408" s="32"/>
      <c r="B408" s="31"/>
      <c r="C408" s="27"/>
      <c r="D408" s="27"/>
      <c r="E408" s="27"/>
      <c r="F408" s="27"/>
      <c r="G408" s="37" t="s">
        <v>18</v>
      </c>
      <c r="H408" s="26"/>
      <c r="I408" s="38">
        <f>+I372</f>
        <v>0</v>
      </c>
      <c r="J408" s="39">
        <f>+J372</f>
        <v>0</v>
      </c>
      <c r="K408" s="26"/>
      <c r="L408" s="27"/>
      <c r="M408" s="27"/>
      <c r="N408" s="28"/>
      <c r="O408" s="29"/>
    </row>
    <row r="409" spans="1:15" x14ac:dyDescent="0.25">
      <c r="A409" s="40"/>
      <c r="B409" s="41"/>
      <c r="C409" s="42"/>
      <c r="D409" s="42"/>
      <c r="E409" s="42"/>
      <c r="F409" s="42"/>
      <c r="G409" s="43"/>
      <c r="H409" s="41"/>
      <c r="I409" s="45"/>
      <c r="J409" s="44"/>
      <c r="K409" s="41"/>
      <c r="L409" s="42"/>
      <c r="M409" s="42"/>
      <c r="N409" s="46"/>
      <c r="O409" s="47"/>
    </row>
    <row r="410" spans="1:15" x14ac:dyDescent="0.25">
      <c r="A410" s="142"/>
      <c r="B410" s="142"/>
      <c r="C410" s="163"/>
      <c r="D410" s="168"/>
      <c r="E410" s="170"/>
      <c r="F410" s="142"/>
      <c r="G410" s="142"/>
      <c r="H410" s="142"/>
      <c r="I410" s="142"/>
      <c r="J410" s="142"/>
      <c r="K410" s="184"/>
      <c r="L410" s="185"/>
      <c r="M410" s="185"/>
      <c r="N410" s="185"/>
      <c r="O410" s="186"/>
    </row>
    <row r="411" spans="1:15" x14ac:dyDescent="0.25">
      <c r="A411" s="143"/>
      <c r="B411" s="143"/>
      <c r="C411" s="164"/>
      <c r="D411" s="169"/>
      <c r="E411" s="171"/>
      <c r="F411" s="143"/>
      <c r="G411" s="143"/>
      <c r="H411" s="143"/>
      <c r="I411" s="143"/>
      <c r="J411" s="143"/>
      <c r="K411" s="187"/>
      <c r="L411" s="188"/>
      <c r="M411" s="188"/>
      <c r="N411" s="188"/>
      <c r="O411" s="189"/>
    </row>
    <row r="412" spans="1:15" x14ac:dyDescent="0.25">
      <c r="A412" s="143"/>
      <c r="B412" s="143"/>
      <c r="C412" s="164"/>
      <c r="D412" s="169"/>
      <c r="E412" s="171"/>
      <c r="F412" s="143"/>
      <c r="G412" s="143"/>
      <c r="H412" s="143"/>
      <c r="I412" s="143"/>
      <c r="J412" s="143"/>
      <c r="K412" s="187"/>
      <c r="L412" s="188"/>
      <c r="M412" s="188"/>
      <c r="N412" s="188"/>
      <c r="O412" s="189"/>
    </row>
    <row r="413" spans="1:15" x14ac:dyDescent="0.25">
      <c r="A413" s="143"/>
      <c r="B413" s="143"/>
      <c r="C413" s="164"/>
      <c r="D413" s="169"/>
      <c r="E413" s="171"/>
      <c r="F413" s="143"/>
      <c r="G413" s="143"/>
      <c r="H413" s="143"/>
      <c r="I413" s="143"/>
      <c r="J413" s="143"/>
      <c r="K413" s="187"/>
      <c r="L413" s="188"/>
      <c r="M413" s="188"/>
      <c r="N413" s="188"/>
      <c r="O413" s="189"/>
    </row>
    <row r="414" spans="1:15" x14ac:dyDescent="0.25">
      <c r="A414" s="143"/>
      <c r="B414" s="143"/>
      <c r="C414" s="164"/>
      <c r="D414" s="169"/>
      <c r="E414" s="171"/>
      <c r="F414" s="143"/>
      <c r="G414" s="143"/>
      <c r="H414" s="143"/>
      <c r="I414" s="143"/>
      <c r="J414" s="143"/>
      <c r="K414" s="187"/>
      <c r="L414" s="188"/>
      <c r="M414" s="188"/>
      <c r="N414" s="188"/>
      <c r="O414" s="189"/>
    </row>
    <row r="415" spans="1:15" x14ac:dyDescent="0.25">
      <c r="A415" s="143"/>
      <c r="B415" s="143"/>
      <c r="C415" s="164"/>
      <c r="D415" s="169"/>
      <c r="E415" s="171"/>
      <c r="F415" s="143"/>
      <c r="G415" s="143"/>
      <c r="H415" s="143"/>
      <c r="I415" s="143"/>
      <c r="J415" s="143"/>
      <c r="K415" s="187"/>
      <c r="L415" s="188"/>
      <c r="M415" s="188"/>
      <c r="N415" s="188"/>
      <c r="O415" s="189"/>
    </row>
    <row r="416" spans="1:15" x14ac:dyDescent="0.25">
      <c r="A416" s="143"/>
      <c r="B416" s="143"/>
      <c r="C416" s="164"/>
      <c r="D416" s="169"/>
      <c r="E416" s="171"/>
      <c r="F416" s="143"/>
      <c r="G416" s="143"/>
      <c r="H416" s="143"/>
      <c r="I416" s="143"/>
      <c r="J416" s="143"/>
      <c r="K416" s="187"/>
      <c r="L416" s="188"/>
      <c r="M416" s="188"/>
      <c r="N416" s="188"/>
      <c r="O416" s="189"/>
    </row>
    <row r="417" spans="1:16" x14ac:dyDescent="0.25">
      <c r="A417" s="143"/>
      <c r="B417" s="143"/>
      <c r="C417" s="164"/>
      <c r="D417" s="169"/>
      <c r="E417" s="171"/>
      <c r="F417" s="143"/>
      <c r="G417" s="143"/>
      <c r="H417" s="143"/>
      <c r="I417" s="143"/>
      <c r="J417" s="143"/>
      <c r="K417" s="187"/>
      <c r="L417" s="188"/>
      <c r="M417" s="188"/>
      <c r="N417" s="188"/>
      <c r="O417" s="189"/>
    </row>
    <row r="418" spans="1:16" x14ac:dyDescent="0.25">
      <c r="A418" s="155"/>
      <c r="B418" s="155"/>
      <c r="C418" s="165"/>
      <c r="D418" s="173"/>
      <c r="E418" s="172"/>
      <c r="F418" s="155"/>
      <c r="G418" s="155"/>
      <c r="H418" s="155"/>
      <c r="I418" s="155"/>
      <c r="J418" s="155"/>
      <c r="K418" s="190"/>
      <c r="L418" s="191"/>
      <c r="M418" s="191"/>
      <c r="N418" s="191"/>
      <c r="O418" s="192"/>
    </row>
    <row r="419" spans="1:16" x14ac:dyDescent="0.25">
      <c r="A419" s="17"/>
      <c r="B419" s="18"/>
      <c r="C419" s="19"/>
      <c r="D419" s="19"/>
      <c r="E419" s="19"/>
      <c r="F419" s="19"/>
      <c r="G419" s="19"/>
      <c r="H419" s="18"/>
      <c r="I419" s="20"/>
      <c r="J419" s="20"/>
      <c r="K419" s="18"/>
      <c r="L419" s="19"/>
      <c r="M419" s="19"/>
      <c r="N419" s="21"/>
      <c r="O419" s="22"/>
    </row>
    <row r="420" spans="1:16" x14ac:dyDescent="0.25">
      <c r="A420" s="160"/>
      <c r="B420" s="161"/>
      <c r="C420" s="161"/>
      <c r="D420" s="161"/>
      <c r="E420" s="23"/>
      <c r="F420" s="23"/>
      <c r="G420" s="23"/>
      <c r="H420" s="24"/>
      <c r="I420" s="25"/>
      <c r="J420" s="25"/>
      <c r="K420" s="26"/>
      <c r="L420" s="27"/>
      <c r="M420" s="27"/>
      <c r="N420" s="28"/>
      <c r="O420" s="29"/>
    </row>
    <row r="421" spans="1:16" ht="11.1" customHeight="1" x14ac:dyDescent="0.25">
      <c r="A421" s="30"/>
      <c r="B421" s="31"/>
      <c r="C421" s="31"/>
      <c r="D421" s="31"/>
      <c r="E421" s="23"/>
      <c r="F421" s="23"/>
      <c r="G421" s="23"/>
      <c r="H421" s="24"/>
      <c r="I421" s="25"/>
      <c r="J421" s="25"/>
      <c r="K421" s="26"/>
      <c r="L421" s="27"/>
      <c r="M421" s="27"/>
      <c r="N421" s="28"/>
      <c r="O421" s="29"/>
      <c r="P421" t="s">
        <v>30</v>
      </c>
    </row>
    <row r="422" spans="1:16" ht="14.25" customHeight="1" x14ac:dyDescent="0.25">
      <c r="A422" s="63"/>
      <c r="B422" s="64"/>
      <c r="C422" s="31"/>
      <c r="D422" s="31"/>
      <c r="E422" s="31"/>
      <c r="F422" s="23"/>
      <c r="G422" s="23"/>
      <c r="H422" s="24"/>
      <c r="I422" s="25"/>
      <c r="J422" s="25"/>
      <c r="K422" s="26"/>
      <c r="L422" s="27"/>
      <c r="M422" s="27"/>
      <c r="N422" s="28"/>
      <c r="O422" s="29"/>
    </row>
    <row r="423" spans="1:16" ht="14.25" customHeight="1" x14ac:dyDescent="0.25">
      <c r="A423" s="32"/>
      <c r="B423" s="58"/>
      <c r="C423" s="31"/>
      <c r="D423" s="31"/>
      <c r="E423" s="23"/>
      <c r="F423" s="23"/>
      <c r="G423" s="23"/>
      <c r="H423" s="24"/>
      <c r="I423" s="25"/>
      <c r="J423" s="25"/>
      <c r="K423" s="26"/>
      <c r="L423" s="27"/>
      <c r="M423" s="27"/>
      <c r="N423" s="28"/>
      <c r="O423" s="29"/>
      <c r="P423" t="s">
        <v>31</v>
      </c>
    </row>
    <row r="424" spans="1:16" ht="14.25" customHeight="1" x14ac:dyDescent="0.25">
      <c r="A424" s="32"/>
      <c r="B424" s="58"/>
      <c r="C424" s="31"/>
      <c r="D424" s="31"/>
      <c r="E424" s="23"/>
      <c r="F424" s="23"/>
      <c r="G424" s="23"/>
      <c r="H424" s="24"/>
      <c r="I424" s="25"/>
      <c r="J424" s="25"/>
      <c r="K424" s="26"/>
      <c r="L424" s="27"/>
      <c r="M424" s="27"/>
      <c r="N424" s="28"/>
      <c r="O424" s="29"/>
    </row>
    <row r="425" spans="1:16" ht="14.25" customHeight="1" x14ac:dyDescent="0.25">
      <c r="A425" s="32"/>
      <c r="B425" s="58"/>
      <c r="C425" s="31"/>
      <c r="D425" s="31"/>
      <c r="E425" s="23"/>
      <c r="F425" s="23"/>
      <c r="G425" s="23"/>
      <c r="H425" s="24"/>
      <c r="I425" s="25"/>
      <c r="J425" s="25"/>
      <c r="K425" s="26"/>
      <c r="L425" s="27"/>
      <c r="M425" s="27"/>
      <c r="N425" s="28"/>
      <c r="O425" s="29"/>
      <c r="P425" t="s">
        <v>32</v>
      </c>
    </row>
    <row r="426" spans="1:16" ht="14.25" customHeight="1" x14ac:dyDescent="0.25">
      <c r="A426" s="32"/>
      <c r="B426" s="58"/>
      <c r="C426" s="31"/>
      <c r="D426" s="31"/>
      <c r="E426" s="23"/>
      <c r="F426" s="23"/>
      <c r="G426" s="23"/>
      <c r="H426" s="24"/>
      <c r="I426" s="25"/>
      <c r="J426" s="25"/>
      <c r="K426" s="26"/>
      <c r="L426" s="27"/>
      <c r="M426" s="27"/>
      <c r="N426" s="28"/>
      <c r="O426" s="29"/>
    </row>
    <row r="427" spans="1:16" ht="14.25" customHeight="1" x14ac:dyDescent="0.25">
      <c r="A427" s="32"/>
      <c r="B427" s="58"/>
      <c r="C427" s="31"/>
      <c r="D427" s="31"/>
      <c r="E427" s="23"/>
      <c r="F427" s="23"/>
      <c r="G427" s="23"/>
      <c r="H427" s="24"/>
      <c r="I427" s="25"/>
      <c r="J427" s="25"/>
      <c r="K427" s="26"/>
      <c r="L427" s="27"/>
      <c r="M427" s="27"/>
      <c r="N427" s="28"/>
      <c r="O427" s="29"/>
    </row>
    <row r="428" spans="1:16" ht="14.25" customHeight="1" x14ac:dyDescent="0.25">
      <c r="A428" s="32"/>
      <c r="B428" s="58"/>
      <c r="C428" s="31"/>
      <c r="D428" s="31"/>
      <c r="E428" s="23"/>
      <c r="F428" s="23"/>
      <c r="G428" s="23"/>
      <c r="H428" s="24"/>
      <c r="I428" s="25"/>
      <c r="J428" s="25"/>
      <c r="K428" s="26"/>
      <c r="L428" s="27"/>
      <c r="M428" s="27"/>
      <c r="N428" s="28"/>
      <c r="O428" s="29"/>
    </row>
    <row r="429" spans="1:16" ht="14.25" customHeight="1" x14ac:dyDescent="0.25">
      <c r="A429" s="32"/>
      <c r="B429" s="58"/>
      <c r="C429" s="31"/>
      <c r="D429" s="31"/>
      <c r="E429" s="23"/>
      <c r="F429" s="23"/>
      <c r="G429" s="23"/>
      <c r="H429" s="24"/>
      <c r="I429" s="25"/>
      <c r="J429" s="25"/>
      <c r="K429" s="26"/>
      <c r="L429" s="27"/>
      <c r="M429" s="27"/>
      <c r="N429" s="28"/>
      <c r="O429" s="29"/>
    </row>
    <row r="430" spans="1:16" ht="14.25" customHeight="1" x14ac:dyDescent="0.25">
      <c r="A430" s="32"/>
      <c r="B430" s="58"/>
      <c r="C430" s="31"/>
      <c r="D430" s="31"/>
      <c r="E430" s="23"/>
      <c r="F430" s="23"/>
      <c r="G430" s="23"/>
      <c r="H430" s="24"/>
      <c r="I430" s="25"/>
      <c r="J430" s="25"/>
      <c r="K430" s="26"/>
      <c r="L430" s="27"/>
      <c r="M430" s="27"/>
      <c r="N430" s="28"/>
      <c r="O430" s="29"/>
    </row>
    <row r="431" spans="1:16" ht="14.25" customHeight="1" x14ac:dyDescent="0.25">
      <c r="A431" s="32"/>
      <c r="B431" s="58"/>
      <c r="C431" s="31"/>
      <c r="D431" s="31"/>
      <c r="E431" s="23"/>
      <c r="F431" s="23"/>
      <c r="G431" s="23"/>
      <c r="H431" s="24"/>
      <c r="I431" s="25"/>
      <c r="J431" s="25"/>
      <c r="K431" s="26"/>
      <c r="L431" s="27"/>
      <c r="M431" s="27"/>
      <c r="N431" s="28"/>
      <c r="O431" s="29"/>
    </row>
    <row r="432" spans="1:16" ht="14.25" customHeight="1" x14ac:dyDescent="0.25">
      <c r="A432" s="32"/>
      <c r="B432" s="31"/>
      <c r="C432" s="31"/>
      <c r="D432" s="31"/>
      <c r="E432" s="23"/>
      <c r="F432" s="23"/>
      <c r="G432" s="23"/>
      <c r="H432" s="24"/>
      <c r="I432" s="25"/>
      <c r="J432" s="25"/>
      <c r="K432" s="26"/>
      <c r="L432" s="27"/>
      <c r="M432" s="27"/>
      <c r="N432" s="28"/>
      <c r="O432" s="29"/>
    </row>
    <row r="433" spans="1:15" ht="14.25" customHeight="1" x14ac:dyDescent="0.25">
      <c r="A433" s="32"/>
      <c r="B433" s="31"/>
      <c r="C433" s="31"/>
      <c r="D433" s="31"/>
      <c r="E433" s="23"/>
      <c r="F433" s="23"/>
      <c r="G433" s="23"/>
      <c r="H433" s="24"/>
      <c r="I433" s="25"/>
      <c r="J433" s="25"/>
      <c r="K433" s="26"/>
      <c r="L433" s="27"/>
      <c r="M433" s="27"/>
      <c r="N433" s="28"/>
      <c r="O433" s="29"/>
    </row>
    <row r="434" spans="1:15" ht="14.25" customHeight="1" x14ac:dyDescent="0.25">
      <c r="A434" s="32"/>
      <c r="B434" s="31"/>
      <c r="C434" s="31"/>
      <c r="D434" s="31"/>
      <c r="E434" s="23"/>
      <c r="F434" s="23"/>
      <c r="G434" s="23"/>
      <c r="H434" s="24"/>
      <c r="I434" s="25"/>
      <c r="J434" s="25"/>
      <c r="K434" s="26"/>
      <c r="L434" s="27"/>
      <c r="M434" s="27"/>
      <c r="N434" s="28"/>
      <c r="O434" s="29"/>
    </row>
    <row r="435" spans="1:15" ht="14.25" customHeight="1" x14ac:dyDescent="0.25">
      <c r="A435" s="32"/>
      <c r="B435" s="31"/>
      <c r="C435" s="31"/>
      <c r="D435" s="31"/>
      <c r="E435" s="23"/>
      <c r="F435" s="23"/>
      <c r="G435" s="23"/>
      <c r="H435" s="24"/>
      <c r="I435" s="25"/>
      <c r="J435" s="25"/>
      <c r="K435" s="26"/>
      <c r="L435" s="27"/>
      <c r="M435" s="27"/>
      <c r="N435" s="28"/>
      <c r="O435" s="29"/>
    </row>
    <row r="436" spans="1:15" ht="14.25" customHeight="1" x14ac:dyDescent="0.25">
      <c r="A436" s="32"/>
      <c r="B436" s="31"/>
      <c r="C436" s="31"/>
      <c r="D436" s="31"/>
      <c r="E436" s="23"/>
      <c r="F436" s="23"/>
      <c r="G436" s="23"/>
      <c r="H436" s="24"/>
      <c r="I436" s="25"/>
      <c r="J436" s="25"/>
      <c r="K436" s="26"/>
      <c r="L436" s="27"/>
      <c r="M436" s="27"/>
      <c r="N436" s="28"/>
      <c r="O436" s="29"/>
    </row>
    <row r="437" spans="1:15" ht="14.25" customHeight="1" x14ac:dyDescent="0.25">
      <c r="A437" s="32"/>
      <c r="B437" s="31"/>
      <c r="C437" s="31"/>
      <c r="D437" s="31"/>
      <c r="E437" s="23"/>
      <c r="F437" s="23"/>
      <c r="G437" s="23"/>
      <c r="H437" s="24"/>
      <c r="I437" s="25"/>
      <c r="J437" s="25"/>
      <c r="K437" s="228"/>
      <c r="L437" s="229"/>
      <c r="M437" s="229"/>
      <c r="N437" s="229"/>
      <c r="O437" s="230"/>
    </row>
    <row r="438" spans="1:15" ht="14.25" customHeight="1" x14ac:dyDescent="0.25">
      <c r="A438" s="32"/>
      <c r="B438" s="31"/>
      <c r="C438" s="31"/>
      <c r="D438" s="31"/>
      <c r="E438" s="23"/>
      <c r="F438" s="23"/>
      <c r="G438" s="23"/>
      <c r="H438" s="24"/>
      <c r="I438" s="25"/>
      <c r="J438" s="25"/>
      <c r="K438" s="26"/>
      <c r="L438" s="27"/>
      <c r="M438" s="27"/>
      <c r="N438" s="28"/>
      <c r="O438" s="29"/>
    </row>
    <row r="439" spans="1:15" ht="14.25" customHeight="1" x14ac:dyDescent="0.25">
      <c r="A439" s="32"/>
      <c r="B439" s="31"/>
      <c r="C439" s="31"/>
      <c r="D439" s="31"/>
      <c r="E439" s="23"/>
      <c r="F439" s="23"/>
      <c r="G439" s="23"/>
      <c r="H439" s="24"/>
      <c r="I439" s="25"/>
      <c r="J439" s="25"/>
      <c r="K439" s="26"/>
      <c r="L439" s="27"/>
      <c r="M439" s="27"/>
      <c r="N439" s="28"/>
      <c r="O439" s="29"/>
    </row>
    <row r="440" spans="1:15" ht="14.25" customHeight="1" x14ac:dyDescent="0.25">
      <c r="A440" s="32"/>
      <c r="B440" s="31"/>
      <c r="C440" s="31"/>
      <c r="D440" s="31"/>
      <c r="E440" s="23"/>
      <c r="F440" s="23"/>
      <c r="G440" s="23"/>
      <c r="H440" s="24"/>
      <c r="I440" s="25"/>
      <c r="J440" s="25"/>
      <c r="K440" s="26"/>
      <c r="L440" s="27"/>
      <c r="M440" s="27"/>
      <c r="N440" s="28"/>
      <c r="O440" s="29"/>
    </row>
    <row r="441" spans="1:15" ht="14.25" customHeight="1" x14ac:dyDescent="0.25">
      <c r="A441" s="32"/>
      <c r="B441" s="31"/>
      <c r="C441" s="31"/>
      <c r="D441" s="31"/>
      <c r="E441" s="23"/>
      <c r="F441" s="23"/>
      <c r="G441" s="23"/>
      <c r="H441" s="24"/>
      <c r="I441" s="25"/>
      <c r="J441" s="25"/>
      <c r="K441" s="26"/>
      <c r="L441" s="27"/>
      <c r="M441" s="27"/>
      <c r="N441" s="28"/>
      <c r="O441" s="29"/>
    </row>
    <row r="442" spans="1:15" ht="11.1" customHeight="1" x14ac:dyDescent="0.25">
      <c r="A442" s="32"/>
      <c r="B442" s="31"/>
      <c r="C442" s="31"/>
      <c r="D442" s="23"/>
      <c r="E442" s="23"/>
      <c r="F442" s="23"/>
      <c r="G442" s="23"/>
      <c r="H442" s="24"/>
      <c r="I442" s="25"/>
      <c r="J442" s="25"/>
      <c r="K442" s="26"/>
      <c r="L442" s="27"/>
      <c r="M442" s="27"/>
      <c r="N442" s="28"/>
      <c r="O442" s="29"/>
    </row>
    <row r="443" spans="1:15" ht="11.1" customHeight="1" x14ac:dyDescent="0.25">
      <c r="A443" s="32"/>
      <c r="B443" s="31"/>
      <c r="C443" s="31"/>
      <c r="D443" s="23"/>
      <c r="E443" s="23"/>
      <c r="F443" s="23"/>
      <c r="G443" s="23"/>
      <c r="H443" s="24"/>
      <c r="I443" s="25"/>
      <c r="J443" s="25"/>
      <c r="K443" s="26"/>
      <c r="L443" s="27"/>
      <c r="M443" s="27"/>
      <c r="N443" s="28"/>
      <c r="O443" s="29"/>
    </row>
    <row r="444" spans="1:15" ht="11.1" customHeight="1" x14ac:dyDescent="0.25">
      <c r="A444" s="32"/>
      <c r="B444" s="31"/>
      <c r="C444" s="31"/>
      <c r="D444" s="23"/>
      <c r="E444" s="23"/>
      <c r="F444" s="23"/>
      <c r="G444" s="23"/>
      <c r="H444" s="24"/>
      <c r="I444" s="25"/>
      <c r="J444" s="25"/>
      <c r="K444" s="26"/>
      <c r="L444" s="27"/>
      <c r="M444" s="27"/>
      <c r="N444" s="28"/>
      <c r="O444" s="29"/>
    </row>
    <row r="445" spans="1:15" ht="11.1" customHeight="1" x14ac:dyDescent="0.25">
      <c r="A445" s="32"/>
      <c r="B445" s="31"/>
      <c r="C445" s="31"/>
      <c r="D445" s="23"/>
      <c r="E445" s="23"/>
      <c r="F445" s="23"/>
      <c r="G445" s="23"/>
      <c r="H445" s="24"/>
      <c r="I445" s="25"/>
      <c r="J445" s="25"/>
      <c r="K445" s="26"/>
      <c r="L445" s="27"/>
      <c r="M445" s="27"/>
      <c r="N445" s="28"/>
      <c r="O445" s="29"/>
    </row>
    <row r="446" spans="1:15" ht="11.1" customHeight="1" x14ac:dyDescent="0.25">
      <c r="A446" s="32"/>
      <c r="B446" s="31"/>
      <c r="C446" s="31"/>
      <c r="D446" s="23"/>
      <c r="E446" s="23"/>
      <c r="F446" s="23"/>
      <c r="G446" s="23"/>
      <c r="H446" s="24"/>
      <c r="I446" s="25"/>
      <c r="J446" s="25"/>
      <c r="K446" s="26"/>
      <c r="L446" s="27"/>
      <c r="M446" s="27"/>
      <c r="N446" s="28"/>
      <c r="O446" s="29"/>
    </row>
    <row r="447" spans="1:15" ht="11.1" customHeight="1" x14ac:dyDescent="0.25">
      <c r="A447" s="32"/>
      <c r="B447" s="31"/>
      <c r="C447" s="31"/>
      <c r="D447" s="23"/>
      <c r="E447" s="23"/>
      <c r="F447" s="23"/>
      <c r="G447" s="23"/>
      <c r="H447" s="24"/>
      <c r="I447" s="25"/>
      <c r="J447" s="25"/>
      <c r="K447" s="26"/>
      <c r="L447" s="27"/>
      <c r="M447" s="27"/>
      <c r="N447" s="28"/>
      <c r="O447" s="29"/>
    </row>
    <row r="448" spans="1:15" ht="11.1" customHeight="1" x14ac:dyDescent="0.25">
      <c r="A448" s="32"/>
      <c r="B448" s="31"/>
      <c r="C448" s="31"/>
      <c r="D448" s="23"/>
      <c r="E448" s="23"/>
      <c r="F448" s="23"/>
      <c r="G448" s="23"/>
      <c r="H448" s="24"/>
      <c r="I448" s="25"/>
      <c r="J448" s="25"/>
      <c r="K448" s="26"/>
      <c r="L448" s="27"/>
      <c r="M448" s="27"/>
      <c r="N448" s="28"/>
      <c r="O448" s="29"/>
    </row>
    <row r="449" spans="1:15" ht="11.1" customHeight="1" x14ac:dyDescent="0.25">
      <c r="A449" s="32"/>
      <c r="B449" s="31"/>
      <c r="C449" s="31"/>
      <c r="D449" s="23"/>
      <c r="E449" s="23"/>
      <c r="F449" s="23"/>
      <c r="G449" s="23"/>
      <c r="H449" s="24"/>
      <c r="I449" s="25"/>
      <c r="J449" s="25"/>
      <c r="K449" s="26"/>
      <c r="L449" s="27"/>
      <c r="M449" s="27"/>
      <c r="N449" s="28"/>
      <c r="O449" s="29"/>
    </row>
    <row r="450" spans="1:15" ht="11.1" customHeight="1" x14ac:dyDescent="0.25">
      <c r="A450" s="32"/>
      <c r="B450" s="31"/>
      <c r="C450" s="31"/>
      <c r="D450" s="23"/>
      <c r="E450" s="23"/>
      <c r="F450" s="23"/>
      <c r="G450" s="23"/>
      <c r="H450" s="24"/>
      <c r="I450" s="25"/>
      <c r="J450" s="25"/>
      <c r="K450" s="26"/>
      <c r="L450" s="27"/>
      <c r="M450" s="27"/>
      <c r="N450" s="28"/>
      <c r="O450" s="29"/>
    </row>
    <row r="451" spans="1:15" ht="11.1" customHeight="1" x14ac:dyDescent="0.25">
      <c r="A451" s="32"/>
      <c r="B451" s="31"/>
      <c r="C451" s="31"/>
      <c r="D451" s="23"/>
      <c r="E451" s="23"/>
      <c r="F451" s="23"/>
      <c r="G451" s="23"/>
      <c r="H451" s="24"/>
      <c r="I451" s="25"/>
      <c r="J451" s="25"/>
      <c r="K451" s="26"/>
      <c r="L451" s="27"/>
      <c r="M451" s="27"/>
      <c r="N451" s="28"/>
      <c r="O451" s="29"/>
    </row>
    <row r="452" spans="1:15" ht="11.1" customHeight="1" x14ac:dyDescent="0.25">
      <c r="A452" s="32"/>
      <c r="B452" s="31"/>
      <c r="C452" s="31"/>
      <c r="D452" s="23"/>
      <c r="E452" s="23"/>
      <c r="F452" s="23"/>
      <c r="G452" s="23"/>
      <c r="H452" s="24"/>
      <c r="I452" s="25"/>
      <c r="J452" s="25"/>
      <c r="K452" s="26"/>
      <c r="L452" s="27"/>
      <c r="M452" s="27"/>
      <c r="N452" s="28"/>
      <c r="O452" s="29"/>
    </row>
    <row r="453" spans="1:15" ht="11.1" customHeight="1" x14ac:dyDescent="0.25">
      <c r="A453" s="32"/>
      <c r="B453" s="31"/>
      <c r="C453" s="31"/>
      <c r="D453" s="23"/>
      <c r="E453" s="23"/>
      <c r="F453" s="23"/>
      <c r="G453" s="23"/>
      <c r="H453" s="24"/>
      <c r="I453" s="25"/>
      <c r="J453" s="25"/>
      <c r="K453" s="26"/>
      <c r="L453" s="27"/>
      <c r="M453" s="27"/>
      <c r="N453" s="28"/>
      <c r="O453" s="29"/>
    </row>
    <row r="454" spans="1:15" ht="11.1" customHeight="1" x14ac:dyDescent="0.25">
      <c r="A454" s="32"/>
      <c r="B454" s="31"/>
      <c r="C454" s="31"/>
      <c r="D454" s="23"/>
      <c r="E454" s="23"/>
      <c r="F454" s="23"/>
      <c r="G454" s="23"/>
      <c r="H454" s="24"/>
      <c r="I454" s="25"/>
      <c r="J454" s="25"/>
      <c r="K454" s="26"/>
      <c r="L454" s="27"/>
      <c r="M454" s="27"/>
      <c r="N454" s="28"/>
      <c r="O454" s="29"/>
    </row>
    <row r="455" spans="1:15" ht="11.1" customHeight="1" x14ac:dyDescent="0.25">
      <c r="A455" s="32"/>
      <c r="B455" s="31"/>
      <c r="C455" s="31"/>
      <c r="D455" s="31"/>
      <c r="E455" s="23"/>
      <c r="F455" s="23"/>
      <c r="G455" s="23"/>
      <c r="H455" s="24"/>
      <c r="I455" s="25"/>
      <c r="J455" s="25"/>
      <c r="K455" s="26"/>
      <c r="L455" s="27"/>
      <c r="M455" s="27"/>
      <c r="N455" s="28"/>
      <c r="O455" s="29"/>
    </row>
    <row r="456" spans="1:15" ht="11.1" customHeight="1" x14ac:dyDescent="0.25">
      <c r="A456" s="32"/>
      <c r="B456" s="31"/>
      <c r="C456" s="31"/>
      <c r="D456" s="31"/>
      <c r="E456" s="23"/>
      <c r="F456" s="23"/>
      <c r="G456" s="23"/>
      <c r="H456" s="24"/>
      <c r="I456" s="25"/>
      <c r="J456" s="25"/>
      <c r="K456" s="26"/>
      <c r="L456" s="27"/>
      <c r="M456" s="27"/>
      <c r="N456" s="28"/>
      <c r="O456" s="29"/>
    </row>
    <row r="457" spans="1:15" x14ac:dyDescent="0.25">
      <c r="A457" s="32"/>
      <c r="B457" s="31"/>
      <c r="C457" s="31"/>
      <c r="D457" s="31"/>
      <c r="E457" s="23"/>
      <c r="F457" s="23"/>
      <c r="G457" s="35"/>
      <c r="H457" s="24"/>
      <c r="I457" s="25"/>
      <c r="J457" s="25"/>
      <c r="K457" s="26"/>
      <c r="L457" s="27"/>
      <c r="M457" s="27"/>
      <c r="N457" s="28"/>
      <c r="O457" s="29"/>
    </row>
    <row r="458" spans="1:15" x14ac:dyDescent="0.25">
      <c r="A458" s="32"/>
      <c r="B458" s="31"/>
      <c r="C458" s="27"/>
      <c r="D458" s="27"/>
      <c r="E458" s="27"/>
      <c r="F458" s="27"/>
      <c r="G458" s="37"/>
      <c r="H458" s="26"/>
      <c r="I458" s="38"/>
      <c r="J458" s="39"/>
      <c r="K458" s="26"/>
      <c r="L458" s="27"/>
      <c r="M458" s="27"/>
      <c r="N458" s="28"/>
      <c r="O458" s="29"/>
    </row>
    <row r="459" spans="1:15" x14ac:dyDescent="0.25">
      <c r="A459" s="40"/>
      <c r="B459" s="41"/>
      <c r="C459" s="42"/>
      <c r="D459" s="42"/>
      <c r="E459" s="42"/>
      <c r="F459" s="42"/>
      <c r="G459" s="43"/>
      <c r="H459" s="41"/>
      <c r="I459" s="45"/>
      <c r="J459" s="44"/>
      <c r="K459" s="41"/>
      <c r="L459" s="42"/>
      <c r="M459" s="42"/>
      <c r="N459" s="46"/>
      <c r="O459" s="47"/>
    </row>
  </sheetData>
  <mergeCells count="137">
    <mergeCell ref="E130:H130"/>
    <mergeCell ref="K130:O130"/>
    <mergeCell ref="A363:B363"/>
    <mergeCell ref="A366:A370"/>
    <mergeCell ref="B366:B370"/>
    <mergeCell ref="A331:A338"/>
    <mergeCell ref="B331:B338"/>
    <mergeCell ref="C331:C338"/>
    <mergeCell ref="D331:D338"/>
    <mergeCell ref="E331:E338"/>
    <mergeCell ref="F331:H338"/>
    <mergeCell ref="D366:D370"/>
    <mergeCell ref="E366:E370"/>
    <mergeCell ref="F366:F370"/>
    <mergeCell ref="G366:G370"/>
    <mergeCell ref="C350:E350"/>
    <mergeCell ref="F350:H350"/>
    <mergeCell ref="C351:E353"/>
    <mergeCell ref="F351:H353"/>
    <mergeCell ref="K331:O338"/>
    <mergeCell ref="H366:H370"/>
    <mergeCell ref="I366:I370"/>
    <mergeCell ref="J366:J370"/>
    <mergeCell ref="K366:O370"/>
    <mergeCell ref="I410:I418"/>
    <mergeCell ref="J410:J418"/>
    <mergeCell ref="K410:O418"/>
    <mergeCell ref="A420:D420"/>
    <mergeCell ref="K437:O437"/>
    <mergeCell ref="L391:N391"/>
    <mergeCell ref="A410:A418"/>
    <mergeCell ref="B410:B418"/>
    <mergeCell ref="C410:C418"/>
    <mergeCell ref="D410:D418"/>
    <mergeCell ref="E410:E418"/>
    <mergeCell ref="F410:F418"/>
    <mergeCell ref="G410:G418"/>
    <mergeCell ref="H410:H418"/>
    <mergeCell ref="K287:O292"/>
    <mergeCell ref="F287:F292"/>
    <mergeCell ref="G287:G292"/>
    <mergeCell ref="H287:H292"/>
    <mergeCell ref="I287:I292"/>
    <mergeCell ref="J287:J292"/>
    <mergeCell ref="K257:O266"/>
    <mergeCell ref="C366:C370"/>
    <mergeCell ref="A340:D340"/>
    <mergeCell ref="C344:E344"/>
    <mergeCell ref="F344:H344"/>
    <mergeCell ref="C345:E347"/>
    <mergeCell ref="A268:E268"/>
    <mergeCell ref="A287:A292"/>
    <mergeCell ref="B287:B292"/>
    <mergeCell ref="C287:C292"/>
    <mergeCell ref="D287:D292"/>
    <mergeCell ref="E287:E292"/>
    <mergeCell ref="F298:G298"/>
    <mergeCell ref="A328:B328"/>
    <mergeCell ref="D257:D266"/>
    <mergeCell ref="E257:E266"/>
    <mergeCell ref="F257:F266"/>
    <mergeCell ref="G257:G266"/>
    <mergeCell ref="C236:E243"/>
    <mergeCell ref="F236:H243"/>
    <mergeCell ref="A188:A191"/>
    <mergeCell ref="B188:B191"/>
    <mergeCell ref="C188:C191"/>
    <mergeCell ref="D188:D191"/>
    <mergeCell ref="E188:E191"/>
    <mergeCell ref="F188:H191"/>
    <mergeCell ref="C235:E235"/>
    <mergeCell ref="F235:H235"/>
    <mergeCell ref="D223:D229"/>
    <mergeCell ref="H257:H266"/>
    <mergeCell ref="K223:O229"/>
    <mergeCell ref="A231:D231"/>
    <mergeCell ref="A53:A56"/>
    <mergeCell ref="B53:B56"/>
    <mergeCell ref="C53:C56"/>
    <mergeCell ref="D53:D56"/>
    <mergeCell ref="E53:E56"/>
    <mergeCell ref="A8:A11"/>
    <mergeCell ref="B8:B11"/>
    <mergeCell ref="C8:C11"/>
    <mergeCell ref="D8:D11"/>
    <mergeCell ref="E8:E11"/>
    <mergeCell ref="K92:O97"/>
    <mergeCell ref="A99:D99"/>
    <mergeCell ref="E153:H153"/>
    <mergeCell ref="K153:O153"/>
    <mergeCell ref="A58:D58"/>
    <mergeCell ref="I188:I191"/>
    <mergeCell ref="J188:J191"/>
    <mergeCell ref="K188:O191"/>
    <mergeCell ref="A223:A229"/>
    <mergeCell ref="B223:B229"/>
    <mergeCell ref="C223:C229"/>
    <mergeCell ref="B1:M1"/>
    <mergeCell ref="L2:M2"/>
    <mergeCell ref="M4:O5"/>
    <mergeCell ref="C5:E5"/>
    <mergeCell ref="A6:O6"/>
    <mergeCell ref="F53:H56"/>
    <mergeCell ref="I53:I56"/>
    <mergeCell ref="J53:J56"/>
    <mergeCell ref="K53:O56"/>
    <mergeCell ref="I8:I11"/>
    <mergeCell ref="J8:J11"/>
    <mergeCell ref="K8:O11"/>
    <mergeCell ref="A13:D13"/>
    <mergeCell ref="A50:B50"/>
    <mergeCell ref="F8:H11"/>
    <mergeCell ref="C2:K3"/>
    <mergeCell ref="I331:I338"/>
    <mergeCell ref="J331:J338"/>
    <mergeCell ref="F345:H347"/>
    <mergeCell ref="F92:H97"/>
    <mergeCell ref="I92:I97"/>
    <mergeCell ref="J92:J97"/>
    <mergeCell ref="I257:I266"/>
    <mergeCell ref="J257:J266"/>
    <mergeCell ref="A294:D294"/>
    <mergeCell ref="F296:G296"/>
    <mergeCell ref="F297:G297"/>
    <mergeCell ref="A92:A97"/>
    <mergeCell ref="B92:B97"/>
    <mergeCell ref="C92:C97"/>
    <mergeCell ref="D92:D97"/>
    <mergeCell ref="E92:E97"/>
    <mergeCell ref="J223:J229"/>
    <mergeCell ref="A254:B254"/>
    <mergeCell ref="E223:E229"/>
    <mergeCell ref="F223:H229"/>
    <mergeCell ref="I223:I229"/>
    <mergeCell ref="A257:A266"/>
    <mergeCell ref="B257:B266"/>
    <mergeCell ref="C257:C266"/>
  </mergeCells>
  <phoneticPr fontId="19" type="noConversion"/>
  <printOptions horizontalCentered="1"/>
  <pageMargins left="0.11811023622047245" right="0.11811023622047245" top="0.74803149606299213" bottom="0.74803149606299213" header="0.31496062992125984" footer="0.31496062992125984"/>
  <pageSetup scale="68" orientation="landscape" r:id="rId1"/>
  <headerFooter>
    <oddFooter>&amp;L&amp;"-,Negrita"&amp;9PROYECTISTA:
ING. GIOVANNI CHAVEZ DANIEL
CED. PROF. 7628225&amp;R&amp;"-,Negrita"&amp;9DIRECTOR RESPONSABLE DE OBRA:
ING. GIOVANNI CHAVEZ DANIEL
D.R.O. A-2657-I</oddFooter>
  </headerFooter>
  <rowBreaks count="10" manualBreakCount="10">
    <brk id="52" max="16" man="1"/>
    <brk id="91" max="16" man="1"/>
    <brk id="152" max="16" man="1"/>
    <brk id="187" max="16" man="1"/>
    <brk id="222" max="16" man="1"/>
    <brk id="256" max="16" man="1"/>
    <brk id="286" max="16" man="1"/>
    <brk id="330" max="16" man="1"/>
    <brk id="365" max="16" man="1"/>
    <brk id="409" max="1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0A8A8-CC87-4C8A-BC8C-596C747EAB35}">
  <sheetPr>
    <pageSetUpPr fitToPage="1"/>
  </sheetPr>
  <dimension ref="A1:G48"/>
  <sheetViews>
    <sheetView showGridLines="0" showZeros="0" tabSelected="1" view="pageBreakPreview" topLeftCell="A67" zoomScale="115" zoomScaleNormal="115" zoomScaleSheetLayoutView="115" workbookViewId="0">
      <selection activeCell="F15" sqref="F15"/>
    </sheetView>
  </sheetViews>
  <sheetFormatPr baseColWidth="10" defaultColWidth="9.140625" defaultRowHeight="12.75" customHeight="1" x14ac:dyDescent="0.25"/>
  <cols>
    <col min="1" max="1" width="14.140625" style="85" customWidth="1"/>
    <col min="2" max="2" width="64.42578125" style="85" customWidth="1"/>
    <col min="3" max="3" width="10.28515625" style="91" bestFit="1" customWidth="1"/>
    <col min="4" max="4" width="9.85546875" style="91" bestFit="1" customWidth="1"/>
    <col min="5" max="5" width="12.7109375" style="91" bestFit="1" customWidth="1"/>
    <col min="6" max="6" width="10.42578125" style="91" bestFit="1" customWidth="1"/>
    <col min="7" max="7" width="8.7109375" style="85" bestFit="1" customWidth="1"/>
    <col min="8" max="16384" width="9.140625" style="85"/>
  </cols>
  <sheetData>
    <row r="1" spans="1:7" s="114" customFormat="1" x14ac:dyDescent="0.25">
      <c r="A1" s="112"/>
      <c r="B1" s="112"/>
      <c r="C1" s="112"/>
      <c r="D1" s="112"/>
      <c r="E1" s="112"/>
      <c r="F1" s="112"/>
      <c r="G1" s="113"/>
    </row>
    <row r="2" spans="1:7" s="114" customFormat="1" x14ac:dyDescent="0.25">
      <c r="A2" s="115"/>
      <c r="B2" s="115"/>
      <c r="C2" s="115"/>
      <c r="D2" s="115"/>
      <c r="E2" s="115"/>
      <c r="F2" s="115"/>
      <c r="G2" s="113"/>
    </row>
    <row r="3" spans="1:7" s="114" customFormat="1" x14ac:dyDescent="0.25">
      <c r="A3" s="115"/>
      <c r="B3" s="115"/>
      <c r="C3" s="115"/>
      <c r="D3" s="115"/>
      <c r="E3" s="115"/>
      <c r="F3" s="115"/>
      <c r="G3" s="113"/>
    </row>
    <row r="4" spans="1:7" s="114" customFormat="1" x14ac:dyDescent="0.25">
      <c r="A4" s="246" t="s">
        <v>105</v>
      </c>
      <c r="B4" s="246"/>
      <c r="C4" s="246"/>
      <c r="D4" s="246"/>
      <c r="E4" s="246"/>
      <c r="F4" s="246"/>
      <c r="G4" s="246"/>
    </row>
    <row r="5" spans="1:7" s="114" customFormat="1" x14ac:dyDescent="0.25">
      <c r="A5" s="246" t="s">
        <v>106</v>
      </c>
      <c r="B5" s="246"/>
      <c r="C5" s="246"/>
      <c r="D5" s="246"/>
      <c r="E5" s="246"/>
      <c r="F5" s="246"/>
      <c r="G5" s="246"/>
    </row>
    <row r="6" spans="1:7" s="114" customFormat="1" ht="25.5" customHeight="1" thickBot="1" x14ac:dyDescent="0.3">
      <c r="A6" s="247" t="s">
        <v>107</v>
      </c>
      <c r="B6" s="247"/>
      <c r="C6" s="247"/>
      <c r="D6" s="247"/>
      <c r="E6" s="247"/>
      <c r="F6" s="247"/>
      <c r="G6" s="247"/>
    </row>
    <row r="7" spans="1:7" s="117" customFormat="1" ht="13.5" thickTop="1" x14ac:dyDescent="0.25">
      <c r="A7" s="116" t="s">
        <v>108</v>
      </c>
      <c r="B7" s="248" t="s">
        <v>109</v>
      </c>
      <c r="C7" s="249"/>
      <c r="D7" s="249"/>
      <c r="E7" s="249"/>
      <c r="F7" s="249"/>
      <c r="G7" s="250"/>
    </row>
    <row r="8" spans="1:7" s="117" customFormat="1" ht="18" customHeight="1" x14ac:dyDescent="0.25">
      <c r="A8" s="118" t="s">
        <v>110</v>
      </c>
      <c r="B8" s="251" t="s">
        <v>139</v>
      </c>
      <c r="C8" s="252"/>
      <c r="D8" s="252"/>
      <c r="E8" s="252"/>
      <c r="F8" s="252"/>
      <c r="G8" s="253"/>
    </row>
    <row r="9" spans="1:7" s="114" customFormat="1" ht="43.5" customHeight="1" x14ac:dyDescent="0.25">
      <c r="A9" s="118" t="s">
        <v>111</v>
      </c>
      <c r="B9" s="251" t="s">
        <v>115</v>
      </c>
      <c r="C9" s="252"/>
      <c r="D9" s="252"/>
      <c r="E9" s="252"/>
      <c r="F9" s="252"/>
      <c r="G9" s="253"/>
    </row>
    <row r="10" spans="1:7" s="114" customFormat="1" ht="18" customHeight="1" x14ac:dyDescent="0.25">
      <c r="A10" s="118" t="s">
        <v>1</v>
      </c>
      <c r="B10" s="119" t="s">
        <v>118</v>
      </c>
      <c r="C10" s="119" t="s">
        <v>4</v>
      </c>
      <c r="D10" s="234" t="s">
        <v>117</v>
      </c>
      <c r="E10" s="235"/>
      <c r="F10" s="235"/>
      <c r="G10" s="236"/>
    </row>
    <row r="11" spans="1:7" s="114" customFormat="1" ht="18" customHeight="1" thickBot="1" x14ac:dyDescent="0.3">
      <c r="A11" s="120" t="s">
        <v>112</v>
      </c>
      <c r="B11" s="121" t="s">
        <v>116</v>
      </c>
      <c r="C11" s="121" t="s">
        <v>113</v>
      </c>
      <c r="D11" s="237" t="s">
        <v>114</v>
      </c>
      <c r="E11" s="238"/>
      <c r="F11" s="238"/>
      <c r="G11" s="239"/>
    </row>
    <row r="12" spans="1:7" s="130" customFormat="1" ht="13.5" thickTop="1" x14ac:dyDescent="0.25">
      <c r="A12" s="240" t="s">
        <v>130</v>
      </c>
      <c r="B12" s="241"/>
      <c r="C12" s="241"/>
      <c r="D12" s="241"/>
      <c r="E12" s="241"/>
      <c r="F12" s="241"/>
      <c r="G12" s="242"/>
    </row>
    <row r="13" spans="1:7" s="130" customFormat="1" ht="13.5" thickBot="1" x14ac:dyDescent="0.3">
      <c r="A13" s="243"/>
      <c r="B13" s="244"/>
      <c r="C13" s="244"/>
      <c r="D13" s="244"/>
      <c r="E13" s="244"/>
      <c r="F13" s="244"/>
      <c r="G13" s="245"/>
    </row>
    <row r="14" spans="1:7" s="136" customFormat="1" ht="13.5" thickTop="1" x14ac:dyDescent="0.25">
      <c r="A14" s="131" t="s">
        <v>131</v>
      </c>
      <c r="B14" s="132" t="s">
        <v>132</v>
      </c>
      <c r="C14" s="132" t="s">
        <v>133</v>
      </c>
      <c r="D14" s="132" t="s">
        <v>134</v>
      </c>
      <c r="E14" s="133" t="s">
        <v>135</v>
      </c>
      <c r="F14" s="134"/>
      <c r="G14" s="135" t="s">
        <v>136</v>
      </c>
    </row>
    <row r="15" spans="1:7" s="136" customFormat="1" ht="13.5" thickBot="1" x14ac:dyDescent="0.3">
      <c r="A15" s="137"/>
      <c r="B15" s="138"/>
      <c r="C15" s="138"/>
      <c r="D15" s="138"/>
      <c r="E15" s="139" t="s">
        <v>137</v>
      </c>
      <c r="F15" s="140" t="s">
        <v>138</v>
      </c>
      <c r="G15" s="141"/>
    </row>
    <row r="16" spans="1:7" ht="12.75" customHeight="1" thickTop="1" x14ac:dyDescent="0.25"/>
    <row r="17" spans="1:7" s="128" customFormat="1" ht="38.25" x14ac:dyDescent="0.25">
      <c r="A17" s="125" t="s">
        <v>37</v>
      </c>
      <c r="B17" s="126" t="str">
        <f>B9</f>
        <v>REHABILITACIÓN DE PAVIMENTO CON CONCRETO HIDRÁULICO EN LA CALLE ABRAHAM CASTELLANOS, EN LA LOCALIDAD DE ASUNCIÓN NOCHIXTLÁN, MUNICIPIO DE ASUNCIÓN NOCHIXTLÁN</v>
      </c>
      <c r="C17" s="104"/>
      <c r="D17" s="104"/>
      <c r="E17" s="104"/>
      <c r="F17" s="104"/>
      <c r="G17" s="127"/>
    </row>
    <row r="18" spans="1:7" x14ac:dyDescent="0.25">
      <c r="A18" s="123"/>
      <c r="B18" s="84"/>
      <c r="C18" s="92"/>
      <c r="D18" s="92"/>
      <c r="E18" s="92"/>
      <c r="F18" s="92"/>
      <c r="G18" s="84"/>
    </row>
    <row r="19" spans="1:7" x14ac:dyDescent="0.25">
      <c r="A19" s="122" t="s">
        <v>38</v>
      </c>
      <c r="B19" s="84" t="s">
        <v>39</v>
      </c>
      <c r="C19" s="93"/>
      <c r="D19" s="94"/>
      <c r="E19" s="94"/>
      <c r="F19" s="95"/>
      <c r="G19" s="81"/>
    </row>
    <row r="20" spans="1:7" ht="38.25" x14ac:dyDescent="0.25">
      <c r="A20" s="124" t="s">
        <v>119</v>
      </c>
      <c r="B20" s="86" t="s">
        <v>41</v>
      </c>
      <c r="C20" s="96" t="s">
        <v>26</v>
      </c>
      <c r="D20" s="97">
        <v>2921.9649999999997</v>
      </c>
      <c r="E20" s="97"/>
      <c r="F20" s="98"/>
      <c r="G20" s="82"/>
    </row>
    <row r="21" spans="1:7" x14ac:dyDescent="0.25">
      <c r="A21" s="122" t="s">
        <v>38</v>
      </c>
      <c r="B21" s="90" t="s">
        <v>42</v>
      </c>
      <c r="C21" s="93"/>
      <c r="D21" s="99"/>
      <c r="E21" s="99"/>
      <c r="F21" s="95"/>
      <c r="G21" s="83"/>
    </row>
    <row r="22" spans="1:7" x14ac:dyDescent="0.25">
      <c r="A22" s="122"/>
      <c r="B22" s="90"/>
      <c r="C22" s="93"/>
      <c r="D22" s="99"/>
      <c r="E22" s="99"/>
      <c r="F22" s="95"/>
      <c r="G22" s="83"/>
    </row>
    <row r="23" spans="1:7" x14ac:dyDescent="0.25">
      <c r="A23" s="122" t="s">
        <v>43</v>
      </c>
      <c r="B23" s="87" t="s">
        <v>44</v>
      </c>
      <c r="C23" s="93"/>
      <c r="D23" s="99"/>
      <c r="E23" s="99"/>
      <c r="F23" s="95"/>
      <c r="G23" s="83"/>
    </row>
    <row r="24" spans="1:7" ht="50.25" customHeight="1" x14ac:dyDescent="0.25">
      <c r="A24" s="124" t="s">
        <v>120</v>
      </c>
      <c r="B24" s="86" t="s">
        <v>46</v>
      </c>
      <c r="C24" s="96" t="s">
        <v>23</v>
      </c>
      <c r="D24" s="97">
        <v>1214.9499999999998</v>
      </c>
      <c r="E24" s="97"/>
      <c r="F24" s="98"/>
      <c r="G24" s="82"/>
    </row>
    <row r="25" spans="1:7" ht="125.25" customHeight="1" x14ac:dyDescent="0.25">
      <c r="A25" s="124" t="s">
        <v>121</v>
      </c>
      <c r="B25" s="86" t="s">
        <v>75</v>
      </c>
      <c r="C25" s="96" t="s">
        <v>76</v>
      </c>
      <c r="D25" s="100">
        <v>4</v>
      </c>
      <c r="E25" s="100"/>
      <c r="F25" s="98"/>
      <c r="G25" s="82"/>
    </row>
    <row r="26" spans="1:7" ht="51" x14ac:dyDescent="0.25">
      <c r="A26" s="124" t="s">
        <v>122</v>
      </c>
      <c r="B26" s="86" t="s">
        <v>101</v>
      </c>
      <c r="C26" s="96" t="s">
        <v>26</v>
      </c>
      <c r="D26" s="97">
        <v>2921.9649999999997</v>
      </c>
      <c r="E26" s="97"/>
      <c r="F26" s="98"/>
      <c r="G26" s="82"/>
    </row>
    <row r="27" spans="1:7" ht="63.75" x14ac:dyDescent="0.25">
      <c r="A27" s="124" t="s">
        <v>123</v>
      </c>
      <c r="B27" s="86" t="s">
        <v>104</v>
      </c>
      <c r="C27" s="96" t="s">
        <v>23</v>
      </c>
      <c r="D27" s="97">
        <v>584.45000000000016</v>
      </c>
      <c r="E27" s="97"/>
      <c r="F27" s="98"/>
      <c r="G27" s="82"/>
    </row>
    <row r="28" spans="1:7" x14ac:dyDescent="0.25">
      <c r="A28" s="122" t="s">
        <v>43</v>
      </c>
      <c r="B28" s="90" t="s">
        <v>50</v>
      </c>
      <c r="C28" s="93"/>
      <c r="D28" s="99"/>
      <c r="E28" s="99"/>
      <c r="F28" s="95"/>
      <c r="G28" s="83"/>
    </row>
    <row r="29" spans="1:7" x14ac:dyDescent="0.25">
      <c r="A29" s="122"/>
      <c r="B29" s="90"/>
      <c r="C29" s="93"/>
      <c r="D29" s="99"/>
      <c r="E29" s="99"/>
      <c r="F29" s="95"/>
      <c r="G29" s="83"/>
    </row>
    <row r="30" spans="1:7" x14ac:dyDescent="0.25">
      <c r="A30" s="122" t="s">
        <v>51</v>
      </c>
      <c r="B30" s="87" t="s">
        <v>93</v>
      </c>
      <c r="C30" s="93"/>
      <c r="D30" s="94"/>
      <c r="E30" s="94"/>
      <c r="F30" s="95"/>
      <c r="G30" s="83"/>
    </row>
    <row r="31" spans="1:7" ht="63.75" x14ac:dyDescent="0.25">
      <c r="A31" s="124" t="s">
        <v>124</v>
      </c>
      <c r="B31" s="86" t="s">
        <v>52</v>
      </c>
      <c r="C31" s="96" t="s">
        <v>17</v>
      </c>
      <c r="D31" s="97">
        <v>734.32</v>
      </c>
      <c r="E31" s="97"/>
      <c r="F31" s="101"/>
      <c r="G31" s="82"/>
    </row>
    <row r="32" spans="1:7" x14ac:dyDescent="0.25">
      <c r="A32" s="122" t="s">
        <v>51</v>
      </c>
      <c r="B32" s="90" t="s">
        <v>94</v>
      </c>
      <c r="C32" s="93"/>
      <c r="D32" s="99"/>
      <c r="E32" s="99"/>
      <c r="F32" s="95"/>
      <c r="G32" s="83"/>
    </row>
    <row r="33" spans="1:7" x14ac:dyDescent="0.25">
      <c r="A33" s="122"/>
      <c r="B33" s="90"/>
      <c r="C33" s="93"/>
      <c r="D33" s="99"/>
      <c r="E33" s="99"/>
      <c r="F33" s="95"/>
      <c r="G33" s="83"/>
    </row>
    <row r="34" spans="1:7" x14ac:dyDescent="0.25">
      <c r="A34" s="122" t="s">
        <v>53</v>
      </c>
      <c r="B34" s="87" t="s">
        <v>54</v>
      </c>
      <c r="C34" s="93"/>
      <c r="D34" s="99"/>
      <c r="E34" s="99"/>
      <c r="F34" s="95"/>
      <c r="G34" s="83"/>
    </row>
    <row r="35" spans="1:7" ht="127.5" x14ac:dyDescent="0.25">
      <c r="A35" s="124" t="s">
        <v>125</v>
      </c>
      <c r="B35" s="86" t="s">
        <v>98</v>
      </c>
      <c r="C35" s="96" t="s">
        <v>26</v>
      </c>
      <c r="D35" s="97">
        <v>2773.4049999999997</v>
      </c>
      <c r="E35" s="97"/>
      <c r="F35" s="98"/>
      <c r="G35" s="82"/>
    </row>
    <row r="36" spans="1:7" x14ac:dyDescent="0.25">
      <c r="A36" s="122" t="s">
        <v>53</v>
      </c>
      <c r="B36" s="90" t="s">
        <v>55</v>
      </c>
      <c r="C36" s="93"/>
      <c r="D36" s="99"/>
      <c r="E36" s="99"/>
      <c r="F36" s="95"/>
      <c r="G36" s="83"/>
    </row>
    <row r="37" spans="1:7" x14ac:dyDescent="0.25">
      <c r="A37" s="122"/>
      <c r="B37" s="90"/>
      <c r="C37" s="93"/>
      <c r="D37" s="99"/>
      <c r="E37" s="99"/>
      <c r="F37" s="95"/>
      <c r="G37" s="83"/>
    </row>
    <row r="38" spans="1:7" x14ac:dyDescent="0.25">
      <c r="A38" s="122" t="s">
        <v>56</v>
      </c>
      <c r="B38" s="87" t="s">
        <v>57</v>
      </c>
      <c r="C38" s="93"/>
      <c r="D38" s="99"/>
      <c r="E38" s="99"/>
      <c r="F38" s="95"/>
      <c r="G38" s="83"/>
    </row>
    <row r="39" spans="1:7" ht="63.75" x14ac:dyDescent="0.25">
      <c r="A39" s="124" t="s">
        <v>126</v>
      </c>
      <c r="B39" s="86" t="s">
        <v>69</v>
      </c>
      <c r="C39" s="96" t="s">
        <v>17</v>
      </c>
      <c r="D39" s="97">
        <v>99</v>
      </c>
      <c r="E39" s="97"/>
      <c r="F39" s="98"/>
      <c r="G39" s="82"/>
    </row>
    <row r="40" spans="1:7" ht="38.25" x14ac:dyDescent="0.25">
      <c r="A40" s="124" t="s">
        <v>127</v>
      </c>
      <c r="B40" s="86" t="s">
        <v>58</v>
      </c>
      <c r="C40" s="96" t="s">
        <v>17</v>
      </c>
      <c r="D40" s="97">
        <v>734.32</v>
      </c>
      <c r="E40" s="97"/>
      <c r="F40" s="98"/>
      <c r="G40" s="82"/>
    </row>
    <row r="41" spans="1:7" x14ac:dyDescent="0.25">
      <c r="A41" s="122" t="s">
        <v>56</v>
      </c>
      <c r="B41" s="87" t="s">
        <v>59</v>
      </c>
      <c r="C41" s="93"/>
      <c r="D41" s="94"/>
      <c r="E41" s="94"/>
      <c r="F41" s="95"/>
      <c r="G41" s="83"/>
    </row>
    <row r="42" spans="1:7" x14ac:dyDescent="0.25">
      <c r="A42" s="122"/>
      <c r="B42" s="87"/>
      <c r="C42" s="93"/>
      <c r="D42" s="94"/>
      <c r="E42" s="94"/>
      <c r="F42" s="95"/>
      <c r="G42" s="83"/>
    </row>
    <row r="43" spans="1:7" s="128" customFormat="1" ht="38.25" x14ac:dyDescent="0.25">
      <c r="A43" s="125" t="s">
        <v>37</v>
      </c>
      <c r="B43" s="127" t="str">
        <f>CONCATENATE("TOTAL " &amp;B17)</f>
        <v>TOTAL REHABILITACIÓN DE PAVIMENTO CON CONCRETO HIDRÁULICO EN LA CALLE ABRAHAM CASTELLANOS, EN LA LOCALIDAD DE ASUNCIÓN NOCHIXTLÁN, MUNICIPIO DE ASUNCIÓN NOCHIXTLÁN</v>
      </c>
      <c r="C43" s="104"/>
      <c r="D43" s="104"/>
      <c r="E43" s="104"/>
      <c r="F43" s="105"/>
      <c r="G43" s="129"/>
    </row>
    <row r="44" spans="1:7" x14ac:dyDescent="0.25">
      <c r="A44" s="91"/>
      <c r="B44" s="84"/>
      <c r="C44" s="92"/>
      <c r="D44" s="92"/>
      <c r="E44" s="92"/>
      <c r="F44" s="106"/>
      <c r="G44" s="107"/>
    </row>
    <row r="45" spans="1:7" x14ac:dyDescent="0.25">
      <c r="A45" s="88" t="s">
        <v>60</v>
      </c>
      <c r="B45" s="88"/>
      <c r="C45" s="102"/>
      <c r="D45" s="102"/>
      <c r="E45" s="102"/>
      <c r="F45" s="108"/>
      <c r="G45" s="109" t="s">
        <v>128</v>
      </c>
    </row>
    <row r="46" spans="1:7" x14ac:dyDescent="0.25">
      <c r="A46" s="88" t="s">
        <v>61</v>
      </c>
      <c r="B46" s="88"/>
      <c r="C46" s="102"/>
      <c r="D46" s="102"/>
      <c r="E46" s="102"/>
      <c r="F46" s="108"/>
      <c r="G46" s="110" t="s">
        <v>128</v>
      </c>
    </row>
    <row r="47" spans="1:7" x14ac:dyDescent="0.25">
      <c r="A47" s="88" t="s">
        <v>62</v>
      </c>
      <c r="B47" s="88"/>
      <c r="C47" s="102"/>
      <c r="D47" s="102"/>
      <c r="E47" s="102"/>
      <c r="F47" s="108"/>
      <c r="G47" s="109" t="s">
        <v>128</v>
      </c>
    </row>
    <row r="48" spans="1:7" x14ac:dyDescent="0.25">
      <c r="A48" s="111" t="s">
        <v>129</v>
      </c>
      <c r="B48" s="89"/>
      <c r="C48" s="103"/>
      <c r="D48" s="103"/>
      <c r="E48" s="103"/>
      <c r="F48" s="103"/>
      <c r="G48" s="89"/>
    </row>
  </sheetData>
  <mergeCells count="9">
    <mergeCell ref="D10:G10"/>
    <mergeCell ref="D11:G11"/>
    <mergeCell ref="A12:G13"/>
    <mergeCell ref="A4:G4"/>
    <mergeCell ref="A5:G5"/>
    <mergeCell ref="A6:G6"/>
    <mergeCell ref="B7:G7"/>
    <mergeCell ref="B8:G8"/>
    <mergeCell ref="B9:G9"/>
  </mergeCells>
  <printOptions horizontalCentered="1"/>
  <pageMargins left="0.23622047244094491" right="0.23622047244094491" top="0.74803149606299213" bottom="0.74803149606299213" header="0.31496062992125984" footer="0.31496062992125984"/>
  <pageSetup scale="78" fitToHeight="0" orientation="portrait" horizontalDpi="300" verticalDpi="300" r:id="rId1"/>
  <headerFooter>
    <oddHeader>&amp;R&amp;8PÁGINA &amp;P DE &amp;N</oddHeader>
  </headerFooter>
  <rowBreaks count="1" manualBreakCount="1">
    <brk id="33" max="6" man="1"/>
  </rowBreak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46"/>
  <sheetViews>
    <sheetView showZeros="0" view="pageBreakPreview" zoomScale="115" zoomScaleNormal="115" zoomScaleSheetLayoutView="115" workbookViewId="0">
      <selection activeCell="B11" sqref="B11:B12"/>
    </sheetView>
  </sheetViews>
  <sheetFormatPr baseColWidth="10" defaultColWidth="9.140625" defaultRowHeight="12.75" customHeight="1" x14ac:dyDescent="0.2"/>
  <cols>
    <col min="1" max="1" width="11.7109375" style="71" customWidth="1"/>
    <col min="2" max="2" width="69" style="71" customWidth="1"/>
    <col min="3" max="3" width="8.42578125" style="71" customWidth="1"/>
    <col min="4" max="4" width="10.7109375" style="71" customWidth="1"/>
    <col min="5" max="16384" width="9.140625" style="71"/>
  </cols>
  <sheetData>
    <row r="1" spans="1:4" ht="7.5" customHeight="1" x14ac:dyDescent="0.2">
      <c r="A1" s="258"/>
      <c r="B1" s="258"/>
      <c r="C1" s="258"/>
      <c r="D1" s="258"/>
    </row>
    <row r="2" spans="1:4" ht="12.75" customHeight="1" x14ac:dyDescent="0.2">
      <c r="A2" s="66" t="s">
        <v>102</v>
      </c>
      <c r="B2" s="66"/>
      <c r="C2" s="66"/>
      <c r="D2" s="66"/>
    </row>
    <row r="3" spans="1:4" ht="6.75" customHeight="1" thickBot="1" x14ac:dyDescent="0.25">
      <c r="A3" s="259"/>
      <c r="B3" s="259"/>
      <c r="C3" s="259"/>
      <c r="D3" s="259"/>
    </row>
    <row r="4" spans="1:4" ht="12.75" customHeight="1" thickTop="1" thickBot="1" x14ac:dyDescent="0.25">
      <c r="A4" s="67" t="s">
        <v>33</v>
      </c>
      <c r="B4" s="68" t="s">
        <v>34</v>
      </c>
      <c r="C4" s="68" t="s">
        <v>35</v>
      </c>
      <c r="D4" s="69" t="s">
        <v>36</v>
      </c>
    </row>
    <row r="5" spans="1:4" ht="12.75" customHeight="1" thickTop="1" x14ac:dyDescent="0.2">
      <c r="A5" s="256" t="s">
        <v>37</v>
      </c>
      <c r="B5" s="266" t="s">
        <v>99</v>
      </c>
      <c r="C5" s="267"/>
      <c r="D5" s="267"/>
    </row>
    <row r="6" spans="1:4" ht="15" customHeight="1" x14ac:dyDescent="0.2">
      <c r="A6" s="257"/>
      <c r="B6" s="268"/>
      <c r="C6" s="268"/>
      <c r="D6" s="268"/>
    </row>
    <row r="7" spans="1:4" ht="12.75" customHeight="1" x14ac:dyDescent="0.2">
      <c r="A7" s="70" t="s">
        <v>38</v>
      </c>
      <c r="B7" s="254" t="s">
        <v>39</v>
      </c>
      <c r="C7" s="255"/>
      <c r="D7" s="255"/>
    </row>
    <row r="8" spans="1:4" ht="12.75" customHeight="1" x14ac:dyDescent="0.2">
      <c r="A8" s="264" t="s">
        <v>88</v>
      </c>
      <c r="B8" s="263" t="s">
        <v>90</v>
      </c>
      <c r="C8" s="260" t="s">
        <v>26</v>
      </c>
      <c r="D8" s="262">
        <v>2773.4049999999997</v>
      </c>
    </row>
    <row r="9" spans="1:4" ht="12.75" customHeight="1" x14ac:dyDescent="0.2">
      <c r="A9" s="264"/>
      <c r="B9" s="263"/>
      <c r="C9" s="261"/>
      <c r="D9" s="261"/>
    </row>
    <row r="10" spans="1:4" ht="19.5" customHeight="1" x14ac:dyDescent="0.2">
      <c r="A10" s="264"/>
      <c r="B10" s="263"/>
      <c r="C10" s="261"/>
      <c r="D10" s="261"/>
    </row>
    <row r="11" spans="1:4" ht="12.75" customHeight="1" x14ac:dyDescent="0.2">
      <c r="A11" s="264" t="s">
        <v>91</v>
      </c>
      <c r="B11" s="263" t="s">
        <v>100</v>
      </c>
      <c r="C11" s="260" t="s">
        <v>17</v>
      </c>
      <c r="D11" s="262">
        <v>734.32</v>
      </c>
    </row>
    <row r="12" spans="1:4" ht="12.75" customHeight="1" x14ac:dyDescent="0.2">
      <c r="A12" s="261"/>
      <c r="B12" s="263"/>
      <c r="C12" s="261"/>
      <c r="D12" s="261"/>
    </row>
    <row r="13" spans="1:4" ht="12.75" customHeight="1" x14ac:dyDescent="0.2">
      <c r="A13" s="264" t="s">
        <v>40</v>
      </c>
      <c r="B13" s="263" t="s">
        <v>41</v>
      </c>
      <c r="C13" s="260" t="s">
        <v>26</v>
      </c>
      <c r="D13" s="262">
        <v>2921.9649999999997</v>
      </c>
    </row>
    <row r="14" spans="1:4" ht="20.25" customHeight="1" x14ac:dyDescent="0.2">
      <c r="A14" s="261"/>
      <c r="B14" s="263"/>
      <c r="C14" s="261"/>
      <c r="D14" s="261"/>
    </row>
    <row r="15" spans="1:4" ht="12.75" customHeight="1" x14ac:dyDescent="0.2">
      <c r="A15" s="70" t="s">
        <v>43</v>
      </c>
      <c r="B15" s="254" t="s">
        <v>44</v>
      </c>
      <c r="C15" s="255"/>
      <c r="D15" s="255"/>
    </row>
    <row r="16" spans="1:4" ht="12.75" customHeight="1" x14ac:dyDescent="0.2">
      <c r="A16" s="264" t="s">
        <v>45</v>
      </c>
      <c r="B16" s="263" t="s">
        <v>46</v>
      </c>
      <c r="C16" s="260" t="s">
        <v>23</v>
      </c>
      <c r="D16" s="262">
        <v>1214.9499999999998</v>
      </c>
    </row>
    <row r="17" spans="1:4" ht="23.25" customHeight="1" x14ac:dyDescent="0.2">
      <c r="A17" s="261"/>
      <c r="B17" s="263"/>
      <c r="C17" s="261"/>
      <c r="D17" s="261"/>
    </row>
    <row r="18" spans="1:4" ht="12.75" customHeight="1" x14ac:dyDescent="0.2">
      <c r="A18" s="264" t="s">
        <v>89</v>
      </c>
      <c r="B18" s="263" t="s">
        <v>75</v>
      </c>
      <c r="C18" s="260" t="s">
        <v>76</v>
      </c>
      <c r="D18" s="265">
        <v>4</v>
      </c>
    </row>
    <row r="19" spans="1:4" ht="12.75" customHeight="1" x14ac:dyDescent="0.2">
      <c r="A19" s="261"/>
      <c r="B19" s="263"/>
      <c r="C19" s="261"/>
      <c r="D19" s="261"/>
    </row>
    <row r="20" spans="1:4" ht="12.75" customHeight="1" x14ac:dyDescent="0.2">
      <c r="A20" s="261"/>
      <c r="B20" s="263"/>
      <c r="C20" s="261"/>
      <c r="D20" s="261"/>
    </row>
    <row r="21" spans="1:4" ht="12.75" customHeight="1" x14ac:dyDescent="0.2">
      <c r="A21" s="261"/>
      <c r="B21" s="263"/>
      <c r="C21" s="261"/>
      <c r="D21" s="261"/>
    </row>
    <row r="22" spans="1:4" ht="12.75" customHeight="1" x14ac:dyDescent="0.2">
      <c r="A22" s="261"/>
      <c r="B22" s="263"/>
      <c r="C22" s="261"/>
      <c r="D22" s="261"/>
    </row>
    <row r="23" spans="1:4" ht="24.75" customHeight="1" x14ac:dyDescent="0.2">
      <c r="A23" s="261"/>
      <c r="B23" s="263"/>
      <c r="C23" s="261"/>
      <c r="D23" s="261"/>
    </row>
    <row r="24" spans="1:4" ht="12.75" customHeight="1" x14ac:dyDescent="0.2">
      <c r="A24" s="264" t="s">
        <v>47</v>
      </c>
      <c r="B24" s="263" t="s">
        <v>101</v>
      </c>
      <c r="C24" s="260" t="s">
        <v>26</v>
      </c>
      <c r="D24" s="262">
        <v>2921.9649999999997</v>
      </c>
    </row>
    <row r="25" spans="1:4" ht="24" customHeight="1" x14ac:dyDescent="0.2">
      <c r="A25" s="261"/>
      <c r="B25" s="263"/>
      <c r="C25" s="261"/>
      <c r="D25" s="261"/>
    </row>
    <row r="26" spans="1:4" ht="12.75" customHeight="1" x14ac:dyDescent="0.2">
      <c r="A26" s="264" t="s">
        <v>49</v>
      </c>
      <c r="B26" s="263" t="s">
        <v>103</v>
      </c>
      <c r="C26" s="260" t="s">
        <v>23</v>
      </c>
      <c r="D26" s="262">
        <v>584.45000000000016</v>
      </c>
    </row>
    <row r="27" spans="1:4" ht="12.75" customHeight="1" x14ac:dyDescent="0.2">
      <c r="A27" s="261"/>
      <c r="B27" s="263"/>
      <c r="C27" s="261"/>
      <c r="D27" s="261"/>
    </row>
    <row r="28" spans="1:4" ht="20.25" customHeight="1" x14ac:dyDescent="0.2">
      <c r="A28" s="261"/>
      <c r="B28" s="263"/>
      <c r="C28" s="261"/>
      <c r="D28" s="261"/>
    </row>
    <row r="29" spans="1:4" ht="12.75" customHeight="1" x14ac:dyDescent="0.2">
      <c r="A29" s="70" t="s">
        <v>51</v>
      </c>
      <c r="B29" s="254" t="s">
        <v>93</v>
      </c>
      <c r="C29" s="255"/>
      <c r="D29" s="255"/>
    </row>
    <row r="30" spans="1:4" ht="12.75" customHeight="1" x14ac:dyDescent="0.2">
      <c r="A30" s="264" t="s">
        <v>92</v>
      </c>
      <c r="B30" s="263" t="s">
        <v>52</v>
      </c>
      <c r="C30" s="260" t="s">
        <v>17</v>
      </c>
      <c r="D30" s="262">
        <v>734.32</v>
      </c>
    </row>
    <row r="31" spans="1:4" ht="12.75" customHeight="1" x14ac:dyDescent="0.2">
      <c r="A31" s="261"/>
      <c r="B31" s="263"/>
      <c r="C31" s="261"/>
      <c r="D31" s="261"/>
    </row>
    <row r="32" spans="1:4" ht="19.5" customHeight="1" x14ac:dyDescent="0.2">
      <c r="A32" s="261"/>
      <c r="B32" s="263"/>
      <c r="C32" s="261"/>
      <c r="D32" s="261"/>
    </row>
    <row r="33" spans="1:4" ht="12.75" customHeight="1" x14ac:dyDescent="0.2">
      <c r="A33" s="70" t="s">
        <v>53</v>
      </c>
      <c r="B33" s="254" t="s">
        <v>54</v>
      </c>
      <c r="C33" s="255"/>
      <c r="D33" s="255"/>
    </row>
    <row r="34" spans="1:4" ht="12.75" customHeight="1" x14ac:dyDescent="0.2">
      <c r="A34" s="264" t="s">
        <v>95</v>
      </c>
      <c r="B34" s="263" t="s">
        <v>98</v>
      </c>
      <c r="C34" s="260" t="s">
        <v>26</v>
      </c>
      <c r="D34" s="262">
        <v>2773.4049999999997</v>
      </c>
    </row>
    <row r="35" spans="1:4" ht="12.75" customHeight="1" x14ac:dyDescent="0.2">
      <c r="A35" s="261"/>
      <c r="B35" s="263"/>
      <c r="C35" s="261"/>
      <c r="D35" s="261"/>
    </row>
    <row r="36" spans="1:4" ht="12.75" customHeight="1" x14ac:dyDescent="0.2">
      <c r="A36" s="261"/>
      <c r="B36" s="263"/>
      <c r="C36" s="261"/>
      <c r="D36" s="261"/>
    </row>
    <row r="37" spans="1:4" ht="12.75" customHeight="1" x14ac:dyDescent="0.2">
      <c r="A37" s="261"/>
      <c r="B37" s="263"/>
      <c r="C37" s="261"/>
      <c r="D37" s="261"/>
    </row>
    <row r="38" spans="1:4" ht="12.75" customHeight="1" x14ac:dyDescent="0.2">
      <c r="A38" s="261"/>
      <c r="B38" s="263"/>
      <c r="C38" s="261"/>
      <c r="D38" s="261"/>
    </row>
    <row r="39" spans="1:4" ht="12.75" customHeight="1" x14ac:dyDescent="0.2">
      <c r="A39" s="261"/>
      <c r="B39" s="263"/>
      <c r="C39" s="261"/>
      <c r="D39" s="261"/>
    </row>
    <row r="40" spans="1:4" ht="23.25" customHeight="1" x14ac:dyDescent="0.2">
      <c r="A40" s="261"/>
      <c r="B40" s="263"/>
      <c r="C40" s="261"/>
      <c r="D40" s="261"/>
    </row>
    <row r="41" spans="1:4" ht="12.75" customHeight="1" x14ac:dyDescent="0.2">
      <c r="A41" s="70" t="s">
        <v>56</v>
      </c>
      <c r="B41" s="254" t="s">
        <v>57</v>
      </c>
      <c r="C41" s="254"/>
      <c r="D41" s="254"/>
    </row>
    <row r="42" spans="1:4" ht="12.75" customHeight="1" x14ac:dyDescent="0.2">
      <c r="A42" s="264" t="s">
        <v>96</v>
      </c>
      <c r="B42" s="263" t="s">
        <v>69</v>
      </c>
      <c r="C42" s="260" t="s">
        <v>17</v>
      </c>
      <c r="D42" s="262">
        <v>99</v>
      </c>
    </row>
    <row r="43" spans="1:4" ht="12.75" customHeight="1" x14ac:dyDescent="0.2">
      <c r="A43" s="261"/>
      <c r="B43" s="263"/>
      <c r="C43" s="261"/>
      <c r="D43" s="261"/>
    </row>
    <row r="44" spans="1:4" ht="20.25" customHeight="1" x14ac:dyDescent="0.2">
      <c r="A44" s="261"/>
      <c r="B44" s="263"/>
      <c r="C44" s="261"/>
      <c r="D44" s="261"/>
    </row>
    <row r="45" spans="1:4" ht="12.75" customHeight="1" x14ac:dyDescent="0.2">
      <c r="A45" s="264" t="s">
        <v>97</v>
      </c>
      <c r="B45" s="263" t="s">
        <v>58</v>
      </c>
      <c r="C45" s="260" t="s">
        <v>17</v>
      </c>
      <c r="D45" s="262">
        <v>734.32</v>
      </c>
    </row>
    <row r="46" spans="1:4" ht="12.75" customHeight="1" x14ac:dyDescent="0.2">
      <c r="A46" s="261"/>
      <c r="B46" s="263"/>
      <c r="C46" s="261"/>
      <c r="D46" s="261"/>
    </row>
  </sheetData>
  <mergeCells count="53">
    <mergeCell ref="B33:D33"/>
    <mergeCell ref="B5:D6"/>
    <mergeCell ref="B8:B10"/>
    <mergeCell ref="B11:B12"/>
    <mergeCell ref="B13:B14"/>
    <mergeCell ref="D8:D10"/>
    <mergeCell ref="D11:D12"/>
    <mergeCell ref="D13:D14"/>
    <mergeCell ref="D16:D17"/>
    <mergeCell ref="B16:B17"/>
    <mergeCell ref="B18:B23"/>
    <mergeCell ref="B24:B25"/>
    <mergeCell ref="B26:B28"/>
    <mergeCell ref="B30:B32"/>
    <mergeCell ref="C30:C32"/>
    <mergeCell ref="D30:D32"/>
    <mergeCell ref="A34:A40"/>
    <mergeCell ref="A42:A44"/>
    <mergeCell ref="A45:A46"/>
    <mergeCell ref="C8:C10"/>
    <mergeCell ref="C11:C12"/>
    <mergeCell ref="C13:C14"/>
    <mergeCell ref="C16:C17"/>
    <mergeCell ref="C18:C23"/>
    <mergeCell ref="A8:A10"/>
    <mergeCell ref="A11:A12"/>
    <mergeCell ref="A13:A14"/>
    <mergeCell ref="A16:A17"/>
    <mergeCell ref="A18:A23"/>
    <mergeCell ref="A24:A25"/>
    <mergeCell ref="B42:B44"/>
    <mergeCell ref="B45:B46"/>
    <mergeCell ref="B29:D29"/>
    <mergeCell ref="A26:A28"/>
    <mergeCell ref="A30:A32"/>
    <mergeCell ref="D18:D23"/>
    <mergeCell ref="C24:C25"/>
    <mergeCell ref="D24:D25"/>
    <mergeCell ref="C26:C28"/>
    <mergeCell ref="D26:D28"/>
    <mergeCell ref="C34:C40"/>
    <mergeCell ref="D34:D40"/>
    <mergeCell ref="C42:C44"/>
    <mergeCell ref="D42:D44"/>
    <mergeCell ref="C45:C46"/>
    <mergeCell ref="D45:D46"/>
    <mergeCell ref="B41:D41"/>
    <mergeCell ref="B34:B40"/>
    <mergeCell ref="B15:D15"/>
    <mergeCell ref="B7:D7"/>
    <mergeCell ref="A5:A6"/>
    <mergeCell ref="A1:D1"/>
    <mergeCell ref="A3:D3"/>
  </mergeCells>
  <pageMargins left="0.59055118110236227" right="0.23622047244094491" top="0.43307086614173229" bottom="0.59055118110236227" header="0.27559055118110237" footer="0.39370078740157483"/>
  <pageSetup scale="93" orientation="portrait" horizontalDpi="300" verticalDpi="300" r:id="rId1"/>
  <headerFooter>
    <oddHeader>&amp;R&amp;8Página &amp;P de &amp;N</oddHeader>
    <oddFooter>&amp;L&amp;"Arial,Negrita"&amp;9PROYECTISTA:
ING. GIOVANNI CHAVEZ DANIEL
CED. PROF. 7628225
&amp;R&amp;"Arial,Negrita"&amp;9DIRECTOR RESPONSABLE DE OBRA:
ING. GIOVANNI CHAVEZ DANIEL
D.R.O. A-2657
&amp;G</oddFooter>
  </headerFooter>
  <rowBreaks count="1" manualBreakCount="1">
    <brk id="28" max="6"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D4:L35"/>
  <sheetViews>
    <sheetView topLeftCell="D12" workbookViewId="0">
      <selection activeCell="M22" sqref="M22"/>
    </sheetView>
  </sheetViews>
  <sheetFormatPr baseColWidth="10" defaultRowHeight="15" x14ac:dyDescent="0.25"/>
  <sheetData>
    <row r="4" spans="4:12" x14ac:dyDescent="0.25">
      <c r="D4" s="269" t="s">
        <v>87</v>
      </c>
      <c r="E4" s="269"/>
      <c r="F4" s="269"/>
      <c r="G4" s="269"/>
      <c r="H4" s="269"/>
      <c r="I4" s="269"/>
      <c r="J4" s="269"/>
      <c r="K4" s="269"/>
      <c r="L4" s="76"/>
    </row>
    <row r="5" spans="4:12" x14ac:dyDescent="0.25">
      <c r="D5" s="270" t="s">
        <v>77</v>
      </c>
      <c r="E5" s="270"/>
      <c r="F5" s="270"/>
      <c r="G5" s="270"/>
      <c r="H5" s="270"/>
      <c r="I5" s="270" t="s">
        <v>78</v>
      </c>
      <c r="J5" s="270"/>
      <c r="K5" s="270"/>
      <c r="L5" s="76"/>
    </row>
    <row r="6" spans="4:12" ht="17.25" customHeight="1" x14ac:dyDescent="0.25">
      <c r="D6" s="270" t="s">
        <v>19</v>
      </c>
      <c r="E6" s="270" t="s">
        <v>79</v>
      </c>
      <c r="F6" s="270" t="s">
        <v>80</v>
      </c>
      <c r="G6" s="270"/>
      <c r="H6" s="270" t="s">
        <v>81</v>
      </c>
      <c r="I6" s="270" t="s">
        <v>82</v>
      </c>
      <c r="J6" s="270" t="s">
        <v>83</v>
      </c>
      <c r="K6" s="270"/>
      <c r="L6" s="76"/>
    </row>
    <row r="7" spans="4:12" x14ac:dyDescent="0.25">
      <c r="D7" s="270"/>
      <c r="E7" s="270"/>
      <c r="F7" s="270"/>
      <c r="G7" s="270"/>
      <c r="H7" s="270"/>
      <c r="I7" s="270"/>
      <c r="J7" s="270"/>
      <c r="K7" s="270"/>
      <c r="L7" s="76"/>
    </row>
    <row r="8" spans="4:12" x14ac:dyDescent="0.25">
      <c r="D8" s="270"/>
      <c r="E8" s="270"/>
      <c r="F8" s="270"/>
      <c r="G8" s="270"/>
      <c r="H8" s="270"/>
      <c r="I8" s="270"/>
      <c r="J8" s="270"/>
      <c r="K8" s="270"/>
      <c r="L8" s="76"/>
    </row>
    <row r="9" spans="4:12" x14ac:dyDescent="0.25">
      <c r="D9" s="270"/>
      <c r="E9" s="270"/>
      <c r="F9" s="77" t="s">
        <v>84</v>
      </c>
      <c r="G9" s="77" t="s">
        <v>85</v>
      </c>
      <c r="H9" s="270"/>
      <c r="I9" s="270"/>
      <c r="J9" s="77" t="s">
        <v>84</v>
      </c>
      <c r="K9" s="77" t="s">
        <v>85</v>
      </c>
      <c r="L9" s="76"/>
    </row>
    <row r="10" spans="4:12" x14ac:dyDescent="0.25">
      <c r="D10" s="79">
        <v>0</v>
      </c>
      <c r="E10" s="80">
        <f>+H10</f>
        <v>9.3999999999999986</v>
      </c>
      <c r="F10" s="78" t="s">
        <v>86</v>
      </c>
      <c r="G10" s="78" t="s">
        <v>86</v>
      </c>
      <c r="H10" s="80">
        <f>+I10+J10+K10</f>
        <v>9.3999999999999986</v>
      </c>
      <c r="I10" s="80">
        <v>7</v>
      </c>
      <c r="J10" s="80">
        <v>1.2</v>
      </c>
      <c r="K10" s="80">
        <v>1.2</v>
      </c>
      <c r="L10" s="76"/>
    </row>
    <row r="11" spans="4:12" x14ac:dyDescent="0.25">
      <c r="D11" s="79">
        <v>20</v>
      </c>
      <c r="E11" s="80">
        <f t="shared" ref="E11:E35" si="0">+H11</f>
        <v>9.3999999999999986</v>
      </c>
      <c r="F11" s="78" t="s">
        <v>86</v>
      </c>
      <c r="G11" s="78" t="s">
        <v>86</v>
      </c>
      <c r="H11" s="80">
        <f t="shared" ref="H11:H35" si="1">+I11+J11+K11</f>
        <v>9.3999999999999986</v>
      </c>
      <c r="I11" s="80">
        <v>7</v>
      </c>
      <c r="J11" s="80">
        <v>1.2</v>
      </c>
      <c r="K11" s="80">
        <v>1.2</v>
      </c>
      <c r="L11" s="76"/>
    </row>
    <row r="12" spans="4:12" x14ac:dyDescent="0.25">
      <c r="D12" s="79">
        <v>40</v>
      </c>
      <c r="E12" s="80">
        <f t="shared" si="0"/>
        <v>9.77</v>
      </c>
      <c r="F12" s="78" t="s">
        <v>86</v>
      </c>
      <c r="G12" s="78" t="s">
        <v>86</v>
      </c>
      <c r="H12" s="80">
        <f t="shared" si="1"/>
        <v>9.77</v>
      </c>
      <c r="I12" s="80">
        <v>7</v>
      </c>
      <c r="J12" s="80">
        <v>1.54</v>
      </c>
      <c r="K12" s="80">
        <v>1.23</v>
      </c>
      <c r="L12" s="76"/>
    </row>
    <row r="13" spans="4:12" x14ac:dyDescent="0.25">
      <c r="D13" s="79">
        <v>60</v>
      </c>
      <c r="E13" s="80">
        <f t="shared" si="0"/>
        <v>9.43</v>
      </c>
      <c r="F13" s="78" t="s">
        <v>86</v>
      </c>
      <c r="G13" s="78" t="s">
        <v>86</v>
      </c>
      <c r="H13" s="80">
        <f t="shared" si="1"/>
        <v>9.43</v>
      </c>
      <c r="I13" s="80">
        <v>7</v>
      </c>
      <c r="J13" s="80">
        <v>1.22</v>
      </c>
      <c r="K13" s="80">
        <v>1.21</v>
      </c>
      <c r="L13" s="76"/>
    </row>
    <row r="14" spans="4:12" x14ac:dyDescent="0.25">
      <c r="D14" s="79">
        <v>80</v>
      </c>
      <c r="E14" s="80">
        <f t="shared" si="0"/>
        <v>9.4599999999999991</v>
      </c>
      <c r="F14" s="78" t="s">
        <v>86</v>
      </c>
      <c r="G14" s="78" t="s">
        <v>86</v>
      </c>
      <c r="H14" s="80">
        <f t="shared" si="1"/>
        <v>9.4599999999999991</v>
      </c>
      <c r="I14" s="80">
        <v>7</v>
      </c>
      <c r="J14" s="80">
        <v>1.26</v>
      </c>
      <c r="K14" s="80">
        <v>1.2</v>
      </c>
      <c r="L14" s="76"/>
    </row>
    <row r="15" spans="4:12" x14ac:dyDescent="0.25">
      <c r="D15" s="79">
        <v>100</v>
      </c>
      <c r="E15" s="80">
        <f t="shared" si="0"/>
        <v>10.07</v>
      </c>
      <c r="F15" s="78" t="s">
        <v>86</v>
      </c>
      <c r="G15" s="78" t="s">
        <v>86</v>
      </c>
      <c r="H15" s="80">
        <f t="shared" si="1"/>
        <v>10.07</v>
      </c>
      <c r="I15" s="80">
        <v>7</v>
      </c>
      <c r="J15" s="80">
        <v>1.7</v>
      </c>
      <c r="K15" s="80">
        <v>1.37</v>
      </c>
      <c r="L15" s="76"/>
    </row>
    <row r="16" spans="4:12" x14ac:dyDescent="0.25">
      <c r="D16" s="79">
        <v>120</v>
      </c>
      <c r="E16" s="80">
        <f t="shared" si="0"/>
        <v>10.7</v>
      </c>
      <c r="F16" s="78" t="s">
        <v>86</v>
      </c>
      <c r="G16" s="78" t="s">
        <v>86</v>
      </c>
      <c r="H16" s="80">
        <f t="shared" si="1"/>
        <v>10.7</v>
      </c>
      <c r="I16" s="80">
        <v>7</v>
      </c>
      <c r="J16" s="80">
        <v>1.63</v>
      </c>
      <c r="K16" s="80">
        <v>2.0699999999999998</v>
      </c>
      <c r="L16" s="76"/>
    </row>
    <row r="17" spans="4:12" x14ac:dyDescent="0.25">
      <c r="D17" s="79">
        <v>140</v>
      </c>
      <c r="E17" s="80">
        <f t="shared" si="0"/>
        <v>10.27</v>
      </c>
      <c r="F17" s="78" t="s">
        <v>86</v>
      </c>
      <c r="G17" s="78" t="s">
        <v>86</v>
      </c>
      <c r="H17" s="80">
        <f t="shared" si="1"/>
        <v>10.27</v>
      </c>
      <c r="I17" s="80">
        <v>7</v>
      </c>
      <c r="J17" s="80">
        <v>1.58</v>
      </c>
      <c r="K17" s="80">
        <v>1.69</v>
      </c>
      <c r="L17" s="76"/>
    </row>
    <row r="18" spans="4:12" x14ac:dyDescent="0.25">
      <c r="D18" s="79">
        <v>160</v>
      </c>
      <c r="E18" s="80">
        <f t="shared" si="0"/>
        <v>10.3</v>
      </c>
      <c r="F18" s="78" t="s">
        <v>86</v>
      </c>
      <c r="G18" s="78" t="s">
        <v>86</v>
      </c>
      <c r="H18" s="80">
        <f t="shared" si="1"/>
        <v>10.3</v>
      </c>
      <c r="I18" s="80">
        <v>7</v>
      </c>
      <c r="J18" s="80">
        <v>1.48</v>
      </c>
      <c r="K18" s="80">
        <v>1.82</v>
      </c>
      <c r="L18" s="76"/>
    </row>
    <row r="19" spans="4:12" x14ac:dyDescent="0.25">
      <c r="D19" s="79">
        <v>180</v>
      </c>
      <c r="E19" s="80">
        <f t="shared" si="0"/>
        <v>10.26</v>
      </c>
      <c r="F19" s="78" t="s">
        <v>86</v>
      </c>
      <c r="G19" s="78" t="s">
        <v>86</v>
      </c>
      <c r="H19" s="80">
        <f t="shared" si="1"/>
        <v>10.26</v>
      </c>
      <c r="I19" s="80">
        <v>7</v>
      </c>
      <c r="J19" s="80">
        <v>1.54</v>
      </c>
      <c r="K19" s="80">
        <v>1.72</v>
      </c>
      <c r="L19" s="76"/>
    </row>
    <row r="20" spans="4:12" x14ac:dyDescent="0.25">
      <c r="D20" s="79">
        <v>200</v>
      </c>
      <c r="E20" s="80">
        <f t="shared" si="0"/>
        <v>10.27</v>
      </c>
      <c r="F20" s="78" t="s">
        <v>86</v>
      </c>
      <c r="G20" s="78" t="s">
        <v>86</v>
      </c>
      <c r="H20" s="80">
        <f t="shared" si="1"/>
        <v>10.27</v>
      </c>
      <c r="I20" s="80">
        <v>7</v>
      </c>
      <c r="J20" s="80">
        <v>1.59</v>
      </c>
      <c r="K20" s="80">
        <v>1.68</v>
      </c>
      <c r="L20" s="76"/>
    </row>
    <row r="21" spans="4:12" x14ac:dyDescent="0.25">
      <c r="D21" s="79">
        <v>220</v>
      </c>
      <c r="E21" s="80">
        <f t="shared" si="0"/>
        <v>10.030000000000001</v>
      </c>
      <c r="F21" s="78" t="s">
        <v>86</v>
      </c>
      <c r="G21" s="78" t="s">
        <v>86</v>
      </c>
      <c r="H21" s="80">
        <f t="shared" si="1"/>
        <v>10.030000000000001</v>
      </c>
      <c r="I21" s="80">
        <v>7</v>
      </c>
      <c r="J21" s="80">
        <v>1.55</v>
      </c>
      <c r="K21" s="80">
        <v>1.48</v>
      </c>
      <c r="L21" s="76"/>
    </row>
    <row r="22" spans="4:12" x14ac:dyDescent="0.25">
      <c r="D22" s="79">
        <v>240</v>
      </c>
      <c r="E22" s="80">
        <f t="shared" si="0"/>
        <v>8.4600000000000009</v>
      </c>
      <c r="F22" s="78" t="s">
        <v>86</v>
      </c>
      <c r="G22" s="78" t="s">
        <v>86</v>
      </c>
      <c r="H22" s="80">
        <f t="shared" si="1"/>
        <v>8.4600000000000009</v>
      </c>
      <c r="I22" s="80">
        <v>7</v>
      </c>
      <c r="J22" s="80">
        <v>0</v>
      </c>
      <c r="K22" s="80">
        <v>1.46</v>
      </c>
      <c r="L22" s="76"/>
    </row>
    <row r="23" spans="4:12" x14ac:dyDescent="0.25">
      <c r="D23" s="79">
        <v>260</v>
      </c>
      <c r="E23" s="80">
        <f t="shared" si="0"/>
        <v>8.64</v>
      </c>
      <c r="F23" s="78" t="s">
        <v>86</v>
      </c>
      <c r="G23" s="78" t="s">
        <v>86</v>
      </c>
      <c r="H23" s="80">
        <f t="shared" si="1"/>
        <v>8.64</v>
      </c>
      <c r="I23" s="80">
        <v>7</v>
      </c>
      <c r="J23" s="80">
        <v>1.64</v>
      </c>
      <c r="K23" s="80">
        <v>0</v>
      </c>
      <c r="L23" s="76"/>
    </row>
    <row r="24" spans="4:12" x14ac:dyDescent="0.25">
      <c r="D24" s="79">
        <v>280</v>
      </c>
      <c r="E24" s="80">
        <f t="shared" si="0"/>
        <v>10.210000000000001</v>
      </c>
      <c r="F24" s="78" t="s">
        <v>86</v>
      </c>
      <c r="G24" s="78" t="s">
        <v>86</v>
      </c>
      <c r="H24" s="80">
        <f t="shared" si="1"/>
        <v>10.210000000000001</v>
      </c>
      <c r="I24" s="80">
        <v>7</v>
      </c>
      <c r="J24" s="80">
        <v>1.37</v>
      </c>
      <c r="K24" s="80">
        <v>1.84</v>
      </c>
      <c r="L24" s="76"/>
    </row>
    <row r="25" spans="4:12" x14ac:dyDescent="0.25">
      <c r="D25" s="79">
        <v>300</v>
      </c>
      <c r="E25" s="80">
        <f t="shared" si="0"/>
        <v>10.16</v>
      </c>
      <c r="F25" s="78" t="s">
        <v>86</v>
      </c>
      <c r="G25" s="78" t="s">
        <v>86</v>
      </c>
      <c r="H25" s="80">
        <f t="shared" si="1"/>
        <v>10.16</v>
      </c>
      <c r="I25" s="80">
        <v>7</v>
      </c>
      <c r="J25" s="80">
        <v>1.78</v>
      </c>
      <c r="K25" s="80">
        <v>1.38</v>
      </c>
      <c r="L25" s="76"/>
    </row>
    <row r="26" spans="4:12" x14ac:dyDescent="0.25">
      <c r="D26" s="79">
        <v>320</v>
      </c>
      <c r="E26" s="80">
        <f>+H26</f>
        <v>10.09</v>
      </c>
      <c r="F26" s="78" t="s">
        <v>86</v>
      </c>
      <c r="G26" s="78" t="s">
        <v>86</v>
      </c>
      <c r="H26" s="80">
        <f t="shared" si="1"/>
        <v>10.09</v>
      </c>
      <c r="I26" s="80">
        <v>7</v>
      </c>
      <c r="J26" s="80">
        <v>1.88</v>
      </c>
      <c r="K26" s="80">
        <v>1.21</v>
      </c>
    </row>
    <row r="27" spans="4:12" x14ac:dyDescent="0.25">
      <c r="D27" s="79">
        <v>340</v>
      </c>
      <c r="E27" s="80">
        <f t="shared" si="0"/>
        <v>9.91</v>
      </c>
      <c r="F27" s="78" t="s">
        <v>86</v>
      </c>
      <c r="G27" s="78" t="s">
        <v>86</v>
      </c>
      <c r="H27" s="80">
        <f t="shared" si="1"/>
        <v>9.91</v>
      </c>
      <c r="I27" s="80">
        <v>7</v>
      </c>
      <c r="J27" s="80">
        <v>1.68</v>
      </c>
      <c r="K27" s="80">
        <v>1.23</v>
      </c>
    </row>
    <row r="28" spans="4:12" x14ac:dyDescent="0.25">
      <c r="D28" s="79">
        <v>360</v>
      </c>
      <c r="E28" s="80">
        <f t="shared" si="0"/>
        <v>8.629999999999999</v>
      </c>
      <c r="F28" s="78" t="s">
        <v>86</v>
      </c>
      <c r="G28" s="78" t="s">
        <v>86</v>
      </c>
      <c r="H28" s="80">
        <f t="shared" si="1"/>
        <v>8.629999999999999</v>
      </c>
      <c r="I28" s="80">
        <v>7</v>
      </c>
      <c r="J28" s="80">
        <v>1.63</v>
      </c>
      <c r="K28" s="80">
        <v>0</v>
      </c>
    </row>
    <row r="29" spans="4:12" x14ac:dyDescent="0.25">
      <c r="D29" s="79">
        <v>380</v>
      </c>
      <c r="E29" s="80">
        <f t="shared" si="0"/>
        <v>8.73</v>
      </c>
      <c r="F29" s="78" t="s">
        <v>86</v>
      </c>
      <c r="G29" s="78" t="s">
        <v>86</v>
      </c>
      <c r="H29" s="80">
        <f t="shared" si="1"/>
        <v>8.73</v>
      </c>
      <c r="I29" s="80">
        <v>7</v>
      </c>
      <c r="J29" s="80">
        <v>0</v>
      </c>
      <c r="K29" s="80">
        <v>1.73</v>
      </c>
    </row>
    <row r="30" spans="4:12" x14ac:dyDescent="0.25">
      <c r="D30" s="79">
        <v>400</v>
      </c>
      <c r="E30" s="80">
        <f t="shared" si="0"/>
        <v>9.83</v>
      </c>
      <c r="F30" s="78" t="s">
        <v>86</v>
      </c>
      <c r="G30" s="78" t="s">
        <v>86</v>
      </c>
      <c r="H30" s="80">
        <f t="shared" si="1"/>
        <v>9.83</v>
      </c>
      <c r="I30" s="80">
        <v>7</v>
      </c>
      <c r="J30" s="80">
        <v>1.48</v>
      </c>
      <c r="K30" s="80">
        <v>1.35</v>
      </c>
    </row>
    <row r="31" spans="4:12" x14ac:dyDescent="0.25">
      <c r="D31" s="79">
        <v>420</v>
      </c>
      <c r="E31" s="80">
        <f t="shared" si="0"/>
        <v>9.3999999999999986</v>
      </c>
      <c r="F31" s="78" t="s">
        <v>86</v>
      </c>
      <c r="G31" s="78" t="s">
        <v>86</v>
      </c>
      <c r="H31" s="80">
        <f t="shared" si="1"/>
        <v>9.3999999999999986</v>
      </c>
      <c r="I31" s="80">
        <v>7</v>
      </c>
      <c r="J31" s="80">
        <v>1.2</v>
      </c>
      <c r="K31" s="80">
        <v>1.2</v>
      </c>
    </row>
    <row r="32" spans="4:12" x14ac:dyDescent="0.25">
      <c r="D32" s="79">
        <v>440</v>
      </c>
      <c r="E32" s="80">
        <f t="shared" si="0"/>
        <v>8.3000000000000007</v>
      </c>
      <c r="F32" s="78" t="s">
        <v>86</v>
      </c>
      <c r="G32" s="78" t="s">
        <v>86</v>
      </c>
      <c r="H32" s="80">
        <f t="shared" si="1"/>
        <v>8.3000000000000007</v>
      </c>
      <c r="I32" s="80">
        <v>7</v>
      </c>
      <c r="J32" s="80">
        <v>1.3</v>
      </c>
      <c r="K32" s="80">
        <v>0</v>
      </c>
    </row>
    <row r="33" spans="4:11" x14ac:dyDescent="0.25">
      <c r="D33" s="79">
        <v>460</v>
      </c>
      <c r="E33" s="80">
        <f t="shared" si="0"/>
        <v>8.23</v>
      </c>
      <c r="F33" s="78" t="s">
        <v>86</v>
      </c>
      <c r="G33" s="78" t="s">
        <v>86</v>
      </c>
      <c r="H33" s="80">
        <f t="shared" si="1"/>
        <v>8.23</v>
      </c>
      <c r="I33" s="80">
        <v>7</v>
      </c>
      <c r="J33" s="80">
        <v>1.23</v>
      </c>
      <c r="K33" s="80">
        <v>0</v>
      </c>
    </row>
    <row r="34" spans="4:11" x14ac:dyDescent="0.25">
      <c r="D34" s="79">
        <v>480</v>
      </c>
      <c r="E34" s="80">
        <f t="shared" si="0"/>
        <v>9.5399999999999991</v>
      </c>
      <c r="F34" s="78" t="s">
        <v>86</v>
      </c>
      <c r="G34" s="78" t="s">
        <v>86</v>
      </c>
      <c r="H34" s="80">
        <f t="shared" si="1"/>
        <v>9.5399999999999991</v>
      </c>
      <c r="I34" s="80">
        <v>7</v>
      </c>
      <c r="J34" s="80">
        <v>1.28</v>
      </c>
      <c r="K34" s="80">
        <v>1.26</v>
      </c>
    </row>
    <row r="35" spans="4:11" x14ac:dyDescent="0.25">
      <c r="D35" s="79">
        <v>493.36</v>
      </c>
      <c r="E35" s="80">
        <f t="shared" si="0"/>
        <v>9.3999999999999986</v>
      </c>
      <c r="F35" s="78" t="s">
        <v>86</v>
      </c>
      <c r="G35" s="78" t="s">
        <v>86</v>
      </c>
      <c r="H35" s="80">
        <f t="shared" si="1"/>
        <v>9.3999999999999986</v>
      </c>
      <c r="I35" s="80">
        <v>7</v>
      </c>
      <c r="J35" s="80">
        <v>1.2</v>
      </c>
      <c r="K35" s="80">
        <v>1.2</v>
      </c>
    </row>
  </sheetData>
  <mergeCells count="9">
    <mergeCell ref="D4:K4"/>
    <mergeCell ref="D5:H5"/>
    <mergeCell ref="I5:K5"/>
    <mergeCell ref="D6:D9"/>
    <mergeCell ref="E6:E9"/>
    <mergeCell ref="F6:G8"/>
    <mergeCell ref="H6:H9"/>
    <mergeCell ref="I6:I9"/>
    <mergeCell ref="J6:K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7</vt:i4>
      </vt:variant>
    </vt:vector>
  </HeadingPairs>
  <TitlesOfParts>
    <vt:vector size="11" baseType="lpstr">
      <vt:lpstr>GENERADOR</vt:lpstr>
      <vt:lpstr>CATALOGO</vt:lpstr>
      <vt:lpstr>VOL DE OBRA</vt:lpstr>
      <vt:lpstr>Hoja1</vt:lpstr>
      <vt:lpstr>CATALOGO!Print_Area</vt:lpstr>
      <vt:lpstr>GENERADOR!Print_Area</vt:lpstr>
      <vt:lpstr>'VOL DE OBRA'!Print_Area</vt:lpstr>
      <vt:lpstr>CATALOGO!Print_Titles</vt:lpstr>
      <vt:lpstr>GENERADOR!Print_Titles</vt:lpstr>
      <vt:lpstr>'VOL DE OBRA'!Print_Titles</vt:lpstr>
      <vt:lpstr>CATALOGO!Títulos_a_imprimir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Chavez</dc:creator>
  <cp:lastModifiedBy>User</cp:lastModifiedBy>
  <cp:lastPrinted>2025-07-31T06:05:56Z</cp:lastPrinted>
  <dcterms:created xsi:type="dcterms:W3CDTF">2022-03-28T03:56:58Z</dcterms:created>
  <dcterms:modified xsi:type="dcterms:W3CDTF">2025-11-28T03:39:05Z</dcterms:modified>
</cp:coreProperties>
</file>